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hidePivotFieldList="1" defaultThemeVersion="124226"/>
  <mc:AlternateContent xmlns:mc="http://schemas.openxmlformats.org/markup-compatibility/2006">
    <mc:Choice Requires="x15">
      <x15ac:absPath xmlns:x15ac="http://schemas.microsoft.com/office/spreadsheetml/2010/11/ac" url="https://bancoldex-my.sharepoint.com/personal/mbc0010_bancoldex_com/Documents/Escritorio/calificacion inventario/"/>
    </mc:Choice>
  </mc:AlternateContent>
  <xr:revisionPtr revIDLastSave="3" documentId="8_{4CEABA67-C9AF-421A-BC8B-B1B643AE674A}" xr6:coauthVersionLast="47" xr6:coauthVersionMax="47" xr10:uidLastSave="{4E377EE5-E3FB-4551-B97D-458039339E17}"/>
  <bookViews>
    <workbookView xWindow="-120" yWindow="-120" windowWidth="29040" windowHeight="15720" tabRatio="821" xr2:uid="{00000000-000D-0000-FFFF-FFFF00000000}"/>
  </bookViews>
  <sheets>
    <sheet name="Matriz Final" sheetId="28" r:id="rId1"/>
    <sheet name="Inventario Campos" sheetId="33" state="hidden" r:id="rId2"/>
    <sheet name="BD" sheetId="27" state="hidden" r:id="rId3"/>
  </sheets>
  <definedNames>
    <definedName name="_xlnm._FilterDatabase" localSheetId="0" hidden="1">'Matriz Final'!$A$6:$AD$419</definedName>
    <definedName name="Confidencialidad">BD!$A$6:$A$8</definedName>
    <definedName name="Disponibilidad">BD!$C$6:$C$8</definedName>
    <definedName name="Integridad">BD!$E$6:$E$8</definedName>
    <definedName name="Tipo_de_info_contenida">BD!$G$6:$G$8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9" i="28" l="1"/>
  <c r="H418" i="28"/>
  <c r="H417" i="28"/>
  <c r="H416" i="28"/>
  <c r="H415" i="28"/>
  <c r="H414" i="28"/>
  <c r="H413" i="28"/>
  <c r="H412" i="28"/>
  <c r="H411" i="28"/>
  <c r="H410" i="28"/>
  <c r="H409" i="28"/>
  <c r="H408" i="28"/>
  <c r="H407" i="28"/>
  <c r="H406" i="28"/>
  <c r="H405" i="28"/>
  <c r="H404" i="28"/>
  <c r="H403" i="28"/>
  <c r="H402" i="28"/>
  <c r="H401" i="28"/>
  <c r="H400" i="28"/>
  <c r="H399" i="28"/>
  <c r="H398" i="28"/>
  <c r="H397" i="28"/>
  <c r="H396" i="28"/>
  <c r="H395" i="28"/>
  <c r="H394" i="28"/>
  <c r="H393" i="28"/>
  <c r="H392" i="28"/>
  <c r="H391" i="28"/>
  <c r="H390" i="28"/>
  <c r="H389" i="28"/>
  <c r="H388" i="28"/>
  <c r="H387" i="28"/>
  <c r="H386" i="28"/>
  <c r="H385" i="28"/>
  <c r="H384" i="28"/>
  <c r="H383" i="28"/>
  <c r="H382" i="28"/>
  <c r="H381" i="28"/>
  <c r="H380" i="28"/>
  <c r="H379" i="28"/>
  <c r="H378" i="28"/>
  <c r="H377" i="28"/>
  <c r="H376" i="28"/>
  <c r="H375" i="28"/>
  <c r="H374" i="28"/>
  <c r="H373" i="28"/>
  <c r="H372" i="28"/>
  <c r="H371" i="28"/>
  <c r="H370" i="28"/>
  <c r="H369" i="28"/>
  <c r="H368" i="28"/>
  <c r="H367" i="28"/>
  <c r="H366" i="28"/>
  <c r="H365" i="28"/>
  <c r="H364" i="28"/>
  <c r="H363" i="28"/>
  <c r="H362" i="28"/>
  <c r="H361" i="28"/>
  <c r="H360" i="28"/>
  <c r="H359" i="28"/>
  <c r="H358" i="28"/>
  <c r="H357" i="28"/>
  <c r="H356" i="28"/>
  <c r="H355" i="28"/>
  <c r="H354" i="28"/>
  <c r="H353" i="28"/>
  <c r="H352" i="28"/>
  <c r="H351" i="28"/>
  <c r="H350" i="28"/>
  <c r="H349" i="28"/>
  <c r="H348" i="28"/>
  <c r="H347" i="28"/>
  <c r="H346" i="28"/>
  <c r="H345" i="28"/>
  <c r="H344" i="28"/>
  <c r="H343" i="28"/>
  <c r="H342" i="28"/>
  <c r="H341" i="28"/>
  <c r="H340" i="28"/>
  <c r="H339" i="28"/>
  <c r="H338" i="28"/>
  <c r="H337" i="28"/>
  <c r="H336" i="28"/>
  <c r="H335" i="28"/>
  <c r="H334" i="28"/>
  <c r="H333" i="28"/>
  <c r="H332" i="28"/>
  <c r="H331" i="28"/>
  <c r="H330" i="28"/>
  <c r="H329" i="28"/>
  <c r="H328" i="28"/>
  <c r="H327" i="28"/>
  <c r="H326" i="28"/>
  <c r="H325" i="28"/>
  <c r="H324" i="28"/>
  <c r="H323" i="28"/>
  <c r="H322" i="28"/>
  <c r="H321" i="28"/>
  <c r="H320" i="28"/>
  <c r="H319" i="28"/>
  <c r="H318" i="28"/>
  <c r="H317" i="28"/>
  <c r="H316" i="28"/>
  <c r="H315" i="28"/>
  <c r="H314" i="28"/>
  <c r="H313" i="28"/>
  <c r="H312" i="28"/>
  <c r="H311" i="28"/>
  <c r="H310" i="28"/>
  <c r="H309" i="28"/>
  <c r="H308" i="28"/>
  <c r="H307" i="28"/>
  <c r="H306" i="28"/>
  <c r="H305" i="28"/>
  <c r="H304" i="28"/>
  <c r="H303" i="28"/>
  <c r="H302" i="28"/>
  <c r="H301" i="28"/>
  <c r="H300" i="28"/>
  <c r="H299" i="28"/>
  <c r="H298" i="28"/>
  <c r="H297" i="28"/>
  <c r="H296" i="28"/>
  <c r="H295" i="28"/>
  <c r="H294" i="28"/>
  <c r="H293" i="28"/>
  <c r="H292" i="28"/>
  <c r="H291" i="28"/>
  <c r="H290" i="28"/>
  <c r="H289" i="28"/>
  <c r="H288" i="28"/>
  <c r="H287" i="28"/>
  <c r="H286" i="28"/>
  <c r="H285" i="28"/>
  <c r="H284" i="28"/>
  <c r="H283" i="28"/>
  <c r="H282" i="28"/>
  <c r="H281" i="28"/>
  <c r="H280" i="28"/>
  <c r="H279" i="28"/>
  <c r="H278" i="28"/>
  <c r="H277" i="28"/>
  <c r="H276" i="28"/>
  <c r="H274" i="28"/>
  <c r="H273" i="28"/>
  <c r="H272" i="28"/>
  <c r="H271" i="28"/>
  <c r="H270" i="28"/>
  <c r="H269" i="28"/>
  <c r="H268" i="28"/>
  <c r="H267" i="28"/>
  <c r="H266" i="28"/>
  <c r="H265" i="28"/>
  <c r="H264" i="28"/>
  <c r="H263" i="28"/>
  <c r="H262" i="28"/>
  <c r="H261" i="28"/>
  <c r="H260" i="28"/>
  <c r="H259" i="28"/>
  <c r="H258" i="28"/>
  <c r="H257" i="28"/>
  <c r="H256" i="28"/>
  <c r="H255" i="28"/>
  <c r="H254" i="28"/>
  <c r="H253" i="28"/>
  <c r="H252" i="28"/>
  <c r="H251" i="28"/>
  <c r="H250" i="28"/>
  <c r="H249" i="28"/>
  <c r="H248" i="28"/>
  <c r="H247" i="28"/>
  <c r="H246" i="28"/>
  <c r="H245" i="28"/>
  <c r="H244" i="28"/>
  <c r="H243" i="28"/>
  <c r="H242" i="28"/>
  <c r="H241" i="28"/>
  <c r="H240" i="28"/>
  <c r="H239" i="28"/>
  <c r="H238" i="28"/>
  <c r="H237" i="28"/>
  <c r="H236" i="28"/>
  <c r="H235" i="28"/>
  <c r="H234" i="28"/>
  <c r="H233" i="28"/>
  <c r="H232" i="28"/>
  <c r="H231" i="28"/>
  <c r="H230" i="28"/>
  <c r="H229" i="28"/>
  <c r="H228" i="28"/>
  <c r="H227" i="28"/>
  <c r="H226" i="28"/>
  <c r="H225" i="28"/>
  <c r="H224" i="28"/>
  <c r="H223" i="28"/>
  <c r="H222" i="28"/>
  <c r="H221" i="28"/>
  <c r="H220" i="28"/>
  <c r="H219" i="28"/>
  <c r="H218" i="28"/>
  <c r="H217" i="28"/>
  <c r="H216" i="28"/>
  <c r="H215" i="28"/>
  <c r="H214" i="28"/>
  <c r="H213" i="28"/>
  <c r="H212" i="28"/>
  <c r="H211" i="28"/>
  <c r="H210" i="28"/>
  <c r="H209" i="28"/>
  <c r="H208" i="28"/>
  <c r="H207" i="28"/>
  <c r="H206" i="28"/>
  <c r="H205" i="28"/>
  <c r="H204" i="28"/>
  <c r="H203" i="28"/>
  <c r="H202" i="28"/>
  <c r="H201" i="28"/>
  <c r="H200" i="28"/>
  <c r="H199" i="28"/>
  <c r="H198" i="28"/>
  <c r="H197" i="28"/>
  <c r="H196" i="28"/>
  <c r="H195" i="28"/>
  <c r="H194" i="28"/>
  <c r="H193" i="28"/>
  <c r="H192" i="28"/>
  <c r="H191" i="28"/>
  <c r="H190" i="28"/>
  <c r="H189" i="28"/>
  <c r="H188" i="28"/>
  <c r="H187" i="28"/>
  <c r="H186" i="28"/>
  <c r="H185" i="28"/>
  <c r="H184" i="28"/>
  <c r="H183" i="28"/>
  <c r="H182" i="28"/>
  <c r="H181" i="28"/>
  <c r="H180" i="28"/>
  <c r="H179" i="28"/>
  <c r="H178" i="28"/>
  <c r="H177" i="28"/>
  <c r="H176" i="28"/>
  <c r="H175" i="28"/>
  <c r="H174" i="28"/>
  <c r="H173" i="28"/>
  <c r="H172" i="28"/>
  <c r="H171" i="28"/>
  <c r="H170" i="28"/>
  <c r="H169" i="28"/>
  <c r="H168" i="28"/>
  <c r="H167" i="28"/>
  <c r="H166" i="28"/>
  <c r="H165" i="28"/>
  <c r="H164" i="28"/>
  <c r="H163" i="28"/>
  <c r="H162" i="28"/>
  <c r="H161" i="28"/>
  <c r="H160" i="28"/>
  <c r="H159" i="28"/>
  <c r="H158" i="28"/>
  <c r="H157" i="28"/>
  <c r="H156" i="28"/>
  <c r="H155" i="28"/>
  <c r="H154" i="28"/>
  <c r="H153" i="28"/>
  <c r="H152" i="28"/>
  <c r="H151" i="28"/>
  <c r="H150" i="28"/>
  <c r="H149" i="28"/>
  <c r="H148" i="28"/>
  <c r="H147" i="28"/>
  <c r="H146" i="28"/>
  <c r="H145" i="28"/>
  <c r="H144" i="28"/>
  <c r="H143" i="28"/>
  <c r="H142" i="28"/>
  <c r="H141" i="28"/>
  <c r="H140" i="28"/>
  <c r="H139" i="28"/>
  <c r="H138" i="28"/>
  <c r="H137" i="28"/>
  <c r="H136" i="28"/>
  <c r="H135" i="28"/>
  <c r="H134" i="28"/>
  <c r="H133" i="28"/>
  <c r="H132" i="28"/>
  <c r="H131" i="28"/>
  <c r="H130" i="28"/>
  <c r="H129" i="28"/>
  <c r="H128" i="28"/>
  <c r="H127" i="28"/>
  <c r="H126" i="28"/>
  <c r="H125" i="28"/>
  <c r="H124" i="28"/>
  <c r="H123" i="28"/>
  <c r="H122" i="28"/>
  <c r="H121" i="28"/>
  <c r="H120" i="28"/>
  <c r="H119" i="28"/>
  <c r="H118" i="28"/>
  <c r="H117" i="28"/>
  <c r="H116" i="28"/>
  <c r="H115" i="28"/>
  <c r="H114" i="28"/>
  <c r="H113" i="28"/>
  <c r="H112" i="28"/>
  <c r="H111" i="28"/>
  <c r="H110" i="28"/>
  <c r="H109" i="28"/>
  <c r="H108" i="28"/>
  <c r="H107" i="28"/>
  <c r="H106" i="28"/>
  <c r="H105" i="28"/>
  <c r="H104" i="28"/>
  <c r="H103" i="28"/>
  <c r="H102" i="28"/>
  <c r="H101" i="28"/>
  <c r="H100" i="28"/>
  <c r="H99" i="28"/>
  <c r="H98" i="28"/>
  <c r="H97" i="28"/>
  <c r="H96" i="28"/>
  <c r="H95" i="28"/>
  <c r="H94" i="28"/>
  <c r="H93" i="28"/>
  <c r="H92" i="28"/>
  <c r="H91" i="28"/>
  <c r="H90" i="28"/>
  <c r="H89" i="28"/>
  <c r="H88" i="28"/>
  <c r="H87" i="28"/>
  <c r="H86" i="28"/>
  <c r="H85" i="28"/>
  <c r="H84" i="28"/>
  <c r="H83" i="28"/>
  <c r="H82" i="28"/>
  <c r="H81" i="28"/>
  <c r="H80" i="28"/>
  <c r="H79" i="28"/>
  <c r="H78" i="28"/>
  <c r="H77" i="28"/>
  <c r="H76" i="28"/>
  <c r="H75" i="28"/>
  <c r="H74" i="28"/>
  <c r="H73" i="28"/>
  <c r="H72" i="28"/>
  <c r="H71" i="28"/>
  <c r="H70" i="28"/>
  <c r="H69" i="28"/>
  <c r="H68" i="28"/>
  <c r="H67" i="28"/>
  <c r="H66" i="28"/>
  <c r="H65" i="28"/>
  <c r="H64" i="28"/>
  <c r="H63" i="28"/>
  <c r="H62" i="28"/>
  <c r="H61" i="28"/>
  <c r="H60" i="28"/>
  <c r="H59" i="28"/>
  <c r="H58" i="28"/>
  <c r="H57" i="28"/>
  <c r="H56" i="28"/>
  <c r="H55" i="28"/>
  <c r="H54" i="28"/>
  <c r="H53" i="28"/>
  <c r="H52" i="28"/>
  <c r="H51" i="28"/>
  <c r="H50" i="28"/>
  <c r="H49" i="28"/>
  <c r="H48" i="28"/>
  <c r="H47" i="28"/>
  <c r="H46" i="28"/>
  <c r="H45" i="28"/>
  <c r="H44" i="28"/>
  <c r="H43" i="28"/>
  <c r="H42" i="28"/>
  <c r="H41" i="28"/>
  <c r="H40" i="28"/>
  <c r="H39" i="28"/>
  <c r="H38" i="28"/>
  <c r="H37" i="28"/>
  <c r="H36" i="28"/>
  <c r="H35" i="28"/>
  <c r="H34" i="28"/>
  <c r="H33" i="28"/>
  <c r="H32" i="28"/>
  <c r="H31" i="28"/>
  <c r="H30" i="28"/>
  <c r="H29" i="28"/>
  <c r="H28" i="28"/>
  <c r="H27" i="28"/>
  <c r="H26" i="28"/>
  <c r="H25" i="28"/>
  <c r="H24" i="28"/>
  <c r="H23" i="28"/>
  <c r="H22" i="28"/>
  <c r="H21" i="28"/>
  <c r="H20" i="28"/>
  <c r="H19" i="28"/>
  <c r="H18" i="28"/>
  <c r="H17" i="28"/>
  <c r="H16" i="28"/>
  <c r="H15" i="28"/>
  <c r="H14" i="28"/>
  <c r="H13" i="28"/>
  <c r="H12" i="28"/>
  <c r="H11" i="28"/>
  <c r="H10" i="28"/>
  <c r="H9" i="28"/>
  <c r="H8" i="28"/>
  <c r="Z27" i="28"/>
  <c r="AA27" i="28" s="1"/>
  <c r="Z28" i="28"/>
  <c r="AA28" i="28" s="1"/>
  <c r="Z34" i="28"/>
  <c r="AA34" i="28" s="1"/>
  <c r="Z35" i="28"/>
  <c r="AA35" i="28" s="1"/>
  <c r="Z36" i="28"/>
  <c r="AA36" i="28" s="1"/>
  <c r="Z44" i="28"/>
  <c r="AA44" i="28" s="1"/>
  <c r="Z50" i="28"/>
  <c r="AA50" i="28" s="1"/>
  <c r="Z59" i="28"/>
  <c r="AA59" i="28" s="1"/>
  <c r="Z67" i="28"/>
  <c r="AA67" i="28" s="1"/>
  <c r="Z106" i="28"/>
  <c r="AA106" i="28" s="1"/>
  <c r="Z107" i="28"/>
  <c r="AA107" i="28" s="1"/>
  <c r="Z115" i="28"/>
  <c r="AA115" i="28" s="1"/>
  <c r="Z116" i="28"/>
  <c r="AA116" i="28" s="1"/>
  <c r="Z123" i="28"/>
  <c r="AA123" i="28" s="1"/>
  <c r="Z154" i="28"/>
  <c r="AA154" i="28" s="1"/>
  <c r="Z156" i="28"/>
  <c r="AA156" i="28" s="1"/>
  <c r="Z162" i="28"/>
  <c r="AA162" i="28" s="1"/>
  <c r="Z234" i="28"/>
  <c r="AA234" i="28" s="1"/>
  <c r="Z251" i="28"/>
  <c r="Z270" i="28"/>
  <c r="AA270" i="28" s="1"/>
  <c r="Z298" i="28"/>
  <c r="AA298" i="28" s="1"/>
  <c r="Z301" i="28"/>
  <c r="AA301" i="28" s="1"/>
  <c r="Z306" i="28"/>
  <c r="AA306" i="28" s="1"/>
  <c r="Z309" i="28"/>
  <c r="AA309" i="28" s="1"/>
  <c r="Z310" i="28"/>
  <c r="AA310" i="28" s="1"/>
  <c r="Z314" i="28"/>
  <c r="AA314" i="28" s="1"/>
  <c r="Z315" i="28"/>
  <c r="AA315" i="28" s="1"/>
  <c r="Z317" i="28"/>
  <c r="AA317" i="28" s="1"/>
  <c r="Z318" i="28"/>
  <c r="AA318" i="28" s="1"/>
  <c r="Z322" i="28"/>
  <c r="AA322" i="28" s="1"/>
  <c r="Z323" i="28"/>
  <c r="AA323" i="28" s="1"/>
  <c r="Z326" i="28"/>
  <c r="AA326" i="28" s="1"/>
  <c r="Z330" i="28"/>
  <c r="AA330" i="28" s="1"/>
  <c r="Z331" i="28"/>
  <c r="AA331" i="28" s="1"/>
  <c r="Z334" i="28"/>
  <c r="AA334" i="28" s="1"/>
  <c r="Z338" i="28"/>
  <c r="AA338" i="28" s="1"/>
  <c r="Z339" i="28"/>
  <c r="AA339" i="28" s="1"/>
  <c r="Z365" i="28"/>
  <c r="AA365" i="28" s="1"/>
  <c r="Z373" i="28"/>
  <c r="AA373" i="28" s="1"/>
  <c r="Z374" i="28"/>
  <c r="AA374" i="28" s="1"/>
  <c r="Z381" i="28"/>
  <c r="AA381" i="28" s="1"/>
  <c r="Z382" i="28"/>
  <c r="AA382" i="28" s="1"/>
  <c r="Z390" i="28"/>
  <c r="AA390" i="28" s="1"/>
  <c r="Z398" i="28"/>
  <c r="AA398" i="28" s="1"/>
  <c r="AD8" i="28"/>
  <c r="AD9" i="28"/>
  <c r="AD10" i="28"/>
  <c r="AD11" i="28"/>
  <c r="AD12" i="28"/>
  <c r="AD13" i="28"/>
  <c r="AD14" i="28"/>
  <c r="AD15" i="28"/>
  <c r="AD16" i="28"/>
  <c r="AD17" i="28"/>
  <c r="AD18" i="28"/>
  <c r="AD19" i="28"/>
  <c r="AD20" i="28"/>
  <c r="AD21" i="28"/>
  <c r="AD22" i="28"/>
  <c r="AD23" i="28"/>
  <c r="AD24" i="28"/>
  <c r="AD25" i="28"/>
  <c r="AD26" i="28"/>
  <c r="AD27" i="28"/>
  <c r="AD28" i="28"/>
  <c r="AD29" i="28"/>
  <c r="AD30" i="28"/>
  <c r="AD31" i="28"/>
  <c r="AD32" i="28"/>
  <c r="AD33" i="28"/>
  <c r="AD34" i="28"/>
  <c r="AD35" i="28"/>
  <c r="AD36" i="28"/>
  <c r="AD37" i="28"/>
  <c r="AD38" i="28"/>
  <c r="AD39" i="28"/>
  <c r="AD40" i="28"/>
  <c r="AD41" i="28"/>
  <c r="AD42" i="28"/>
  <c r="AD43" i="28"/>
  <c r="AD44" i="28"/>
  <c r="AD45" i="28"/>
  <c r="AD46" i="28"/>
  <c r="AD47" i="28"/>
  <c r="AD48" i="28"/>
  <c r="AD49" i="28"/>
  <c r="AD50" i="28"/>
  <c r="AD51" i="28"/>
  <c r="AD52" i="28"/>
  <c r="AD53" i="28"/>
  <c r="AD54" i="28"/>
  <c r="AD55" i="28"/>
  <c r="AD56" i="28"/>
  <c r="AD57" i="28"/>
  <c r="AD58" i="28"/>
  <c r="AD59" i="28"/>
  <c r="AD60" i="28"/>
  <c r="AD61" i="28"/>
  <c r="AD62" i="28"/>
  <c r="AD63" i="28"/>
  <c r="AD64" i="28"/>
  <c r="AD65" i="28"/>
  <c r="AD66" i="28"/>
  <c r="AD67" i="28"/>
  <c r="AD68" i="28"/>
  <c r="AD69" i="28"/>
  <c r="AD70" i="28"/>
  <c r="AD71" i="28"/>
  <c r="AD72" i="28"/>
  <c r="AD73" i="28"/>
  <c r="AD74" i="28"/>
  <c r="AD75" i="28"/>
  <c r="AD76" i="28"/>
  <c r="AD77" i="28"/>
  <c r="AD78" i="28"/>
  <c r="AD79" i="28"/>
  <c r="AD80" i="28"/>
  <c r="AD81" i="28"/>
  <c r="AD82" i="28"/>
  <c r="AD83" i="28"/>
  <c r="AD84" i="28"/>
  <c r="AD85" i="28"/>
  <c r="AD86" i="28"/>
  <c r="AD87" i="28"/>
  <c r="AD88" i="28"/>
  <c r="AD89" i="28"/>
  <c r="AD90" i="28"/>
  <c r="AD91" i="28"/>
  <c r="AD92" i="28"/>
  <c r="AD93" i="28"/>
  <c r="AD94" i="28"/>
  <c r="AD95" i="28"/>
  <c r="AD96" i="28"/>
  <c r="AD97" i="28"/>
  <c r="AD98" i="28"/>
  <c r="AD99" i="28"/>
  <c r="AD100" i="28"/>
  <c r="AD101" i="28"/>
  <c r="AD102" i="28"/>
  <c r="AD103" i="28"/>
  <c r="AD104" i="28"/>
  <c r="AD105" i="28"/>
  <c r="AD106" i="28"/>
  <c r="AD107" i="28"/>
  <c r="AD108" i="28"/>
  <c r="AD109" i="28"/>
  <c r="AD110" i="28"/>
  <c r="AD111" i="28"/>
  <c r="AD112" i="28"/>
  <c r="AD113" i="28"/>
  <c r="AD114" i="28"/>
  <c r="AD115" i="28"/>
  <c r="AD116" i="28"/>
  <c r="AD117" i="28"/>
  <c r="AD118" i="28"/>
  <c r="AD119" i="28"/>
  <c r="AD120" i="28"/>
  <c r="AD121" i="28"/>
  <c r="AD122" i="28"/>
  <c r="AD123" i="28"/>
  <c r="AD124" i="28"/>
  <c r="AD125" i="28"/>
  <c r="AD126" i="28"/>
  <c r="AD127" i="28"/>
  <c r="AD128" i="28"/>
  <c r="AD129" i="28"/>
  <c r="AD130" i="28"/>
  <c r="AD131" i="28"/>
  <c r="AD132" i="28"/>
  <c r="AD133" i="28"/>
  <c r="AD134" i="28"/>
  <c r="AD135" i="28"/>
  <c r="AD136" i="28"/>
  <c r="AD137" i="28"/>
  <c r="AD138" i="28"/>
  <c r="AD139" i="28"/>
  <c r="AD140" i="28"/>
  <c r="AD141" i="28"/>
  <c r="AD142" i="28"/>
  <c r="AD143" i="28"/>
  <c r="AD144" i="28"/>
  <c r="AD145" i="28"/>
  <c r="AD146" i="28"/>
  <c r="AD147" i="28"/>
  <c r="AD148" i="28"/>
  <c r="AD149" i="28"/>
  <c r="AD150" i="28"/>
  <c r="AD151" i="28"/>
  <c r="AD152" i="28"/>
  <c r="AD153" i="28"/>
  <c r="AD154" i="28"/>
  <c r="AD155" i="28"/>
  <c r="AD156" i="28"/>
  <c r="AD157" i="28"/>
  <c r="AD158" i="28"/>
  <c r="AD159" i="28"/>
  <c r="AD160" i="28"/>
  <c r="AD161" i="28"/>
  <c r="AD162" i="28"/>
  <c r="AD163" i="28"/>
  <c r="AD164" i="28"/>
  <c r="AD165" i="28"/>
  <c r="AD166" i="28"/>
  <c r="AD167" i="28"/>
  <c r="AD168" i="28"/>
  <c r="AD169" i="28"/>
  <c r="AD170" i="28"/>
  <c r="AD171" i="28"/>
  <c r="AD172" i="28"/>
  <c r="AD173" i="28"/>
  <c r="AD174" i="28"/>
  <c r="AD175" i="28"/>
  <c r="AD176" i="28"/>
  <c r="AD177" i="28"/>
  <c r="AD178" i="28"/>
  <c r="AD179" i="28"/>
  <c r="AD180" i="28"/>
  <c r="AD181" i="28"/>
  <c r="AD182" i="28"/>
  <c r="AD183" i="28"/>
  <c r="AD184" i="28"/>
  <c r="AD185" i="28"/>
  <c r="AD186" i="28"/>
  <c r="AD187" i="28"/>
  <c r="AD188" i="28"/>
  <c r="AD189" i="28"/>
  <c r="AD190" i="28"/>
  <c r="AD191" i="28"/>
  <c r="AD192" i="28"/>
  <c r="AD193" i="28"/>
  <c r="AD194" i="28"/>
  <c r="AD195" i="28"/>
  <c r="AD196" i="28"/>
  <c r="AD197" i="28"/>
  <c r="AD198" i="28"/>
  <c r="AD199" i="28"/>
  <c r="AD200" i="28"/>
  <c r="AD201" i="28"/>
  <c r="AD202" i="28"/>
  <c r="AD203" i="28"/>
  <c r="AD204" i="28"/>
  <c r="AD205" i="28"/>
  <c r="AD206" i="28"/>
  <c r="AD207" i="28"/>
  <c r="AD208" i="28"/>
  <c r="AD209" i="28"/>
  <c r="AD210" i="28"/>
  <c r="AD211" i="28"/>
  <c r="AD212" i="28"/>
  <c r="AD213" i="28"/>
  <c r="AD214" i="28"/>
  <c r="AD215" i="28"/>
  <c r="AD216" i="28"/>
  <c r="AD217" i="28"/>
  <c r="AD218" i="28"/>
  <c r="AD219" i="28"/>
  <c r="AD220" i="28"/>
  <c r="AD221" i="28"/>
  <c r="AD222" i="28"/>
  <c r="AD223" i="28"/>
  <c r="AD224" i="28"/>
  <c r="AD225" i="28"/>
  <c r="AD226" i="28"/>
  <c r="AD227" i="28"/>
  <c r="AD228" i="28"/>
  <c r="AD229" i="28"/>
  <c r="AD230" i="28"/>
  <c r="AD231" i="28"/>
  <c r="AD232" i="28"/>
  <c r="AD233" i="28"/>
  <c r="AD234" i="28"/>
  <c r="AD235" i="28"/>
  <c r="AD236" i="28"/>
  <c r="AD237" i="28"/>
  <c r="AD238" i="28"/>
  <c r="AD239" i="28"/>
  <c r="AD240" i="28"/>
  <c r="AD241" i="28"/>
  <c r="AD242" i="28"/>
  <c r="AD243" i="28"/>
  <c r="AD244" i="28"/>
  <c r="AD245" i="28"/>
  <c r="AD246" i="28"/>
  <c r="AD247" i="28"/>
  <c r="AD248" i="28"/>
  <c r="AD249" i="28"/>
  <c r="AD250" i="28"/>
  <c r="AD251" i="28"/>
  <c r="AD252" i="28"/>
  <c r="AD253" i="28"/>
  <c r="AD254" i="28"/>
  <c r="AD255" i="28"/>
  <c r="AD256" i="28"/>
  <c r="AD257" i="28"/>
  <c r="AD258" i="28"/>
  <c r="AD259" i="28"/>
  <c r="AD260" i="28"/>
  <c r="AD261" i="28"/>
  <c r="AD262" i="28"/>
  <c r="AD263" i="28"/>
  <c r="AD264" i="28"/>
  <c r="AD265" i="28"/>
  <c r="AD266" i="28"/>
  <c r="AD267" i="28"/>
  <c r="AD268" i="28"/>
  <c r="AD269" i="28"/>
  <c r="AD270" i="28"/>
  <c r="AD271" i="28"/>
  <c r="AD272" i="28"/>
  <c r="AD273" i="28"/>
  <c r="AD274" i="28"/>
  <c r="AD275" i="28"/>
  <c r="AD276" i="28"/>
  <c r="AD277" i="28"/>
  <c r="AD278" i="28"/>
  <c r="AD279" i="28"/>
  <c r="AD280" i="28"/>
  <c r="AD281" i="28"/>
  <c r="AD282" i="28"/>
  <c r="AD283" i="28"/>
  <c r="AD284" i="28"/>
  <c r="AD285" i="28"/>
  <c r="AD286" i="28"/>
  <c r="AD287" i="28"/>
  <c r="AD288" i="28"/>
  <c r="AD289" i="28"/>
  <c r="AD290" i="28"/>
  <c r="AD291" i="28"/>
  <c r="AD292" i="28"/>
  <c r="AD293" i="28"/>
  <c r="AD294" i="28"/>
  <c r="AD295" i="28"/>
  <c r="AD296" i="28"/>
  <c r="AD297" i="28"/>
  <c r="AD298" i="28"/>
  <c r="AD299" i="28"/>
  <c r="AD300" i="28"/>
  <c r="AD301" i="28"/>
  <c r="AD302" i="28"/>
  <c r="AD303" i="28"/>
  <c r="AD304" i="28"/>
  <c r="AD305" i="28"/>
  <c r="AD306" i="28"/>
  <c r="AD307" i="28"/>
  <c r="AD308" i="28"/>
  <c r="AD309" i="28"/>
  <c r="AD310" i="28"/>
  <c r="AD311" i="28"/>
  <c r="AD312" i="28"/>
  <c r="AD313" i="28"/>
  <c r="AD314" i="28"/>
  <c r="AD315" i="28"/>
  <c r="AD316" i="28"/>
  <c r="AD317" i="28"/>
  <c r="AD318" i="28"/>
  <c r="AD319" i="28"/>
  <c r="AD320" i="28"/>
  <c r="AD321" i="28"/>
  <c r="AD322" i="28"/>
  <c r="AD323" i="28"/>
  <c r="AD324" i="28"/>
  <c r="AD325" i="28"/>
  <c r="AD326" i="28"/>
  <c r="AD327" i="28"/>
  <c r="AD328" i="28"/>
  <c r="AD329" i="28"/>
  <c r="AD330" i="28"/>
  <c r="AD331" i="28"/>
  <c r="AD332" i="28"/>
  <c r="AD333" i="28"/>
  <c r="AD334" i="28"/>
  <c r="AD335" i="28"/>
  <c r="AD336" i="28"/>
  <c r="AD337" i="28"/>
  <c r="AD338" i="28"/>
  <c r="AD339" i="28"/>
  <c r="AD340" i="28"/>
  <c r="AD341" i="28"/>
  <c r="AD342" i="28"/>
  <c r="AD343" i="28"/>
  <c r="AD344" i="28"/>
  <c r="AD345" i="28"/>
  <c r="AD346" i="28"/>
  <c r="AD347" i="28"/>
  <c r="AD348" i="28"/>
  <c r="AD349" i="28"/>
  <c r="AD350" i="28"/>
  <c r="AD351" i="28"/>
  <c r="AD352" i="28"/>
  <c r="AD353" i="28"/>
  <c r="AD354" i="28"/>
  <c r="AD355" i="28"/>
  <c r="AD356" i="28"/>
  <c r="AD357" i="28"/>
  <c r="AD358" i="28"/>
  <c r="AD359" i="28"/>
  <c r="AD360" i="28"/>
  <c r="AD361" i="28"/>
  <c r="AD362" i="28"/>
  <c r="AD363" i="28"/>
  <c r="AD364" i="28"/>
  <c r="AD365" i="28"/>
  <c r="AD366" i="28"/>
  <c r="AD367" i="28"/>
  <c r="AD368" i="28"/>
  <c r="AD369" i="28"/>
  <c r="AD370" i="28"/>
  <c r="AD371" i="28"/>
  <c r="AD372" i="28"/>
  <c r="AD373" i="28"/>
  <c r="AD374" i="28"/>
  <c r="AD375" i="28"/>
  <c r="AD376" i="28"/>
  <c r="AD377" i="28"/>
  <c r="AD378" i="28"/>
  <c r="AD379" i="28"/>
  <c r="AD380" i="28"/>
  <c r="AD381" i="28"/>
  <c r="AD382" i="28"/>
  <c r="AD383" i="28"/>
  <c r="AD384" i="28"/>
  <c r="AD385" i="28"/>
  <c r="AD386" i="28"/>
  <c r="AD387" i="28"/>
  <c r="AD388" i="28"/>
  <c r="AD389" i="28"/>
  <c r="AD390" i="28"/>
  <c r="AD391" i="28"/>
  <c r="AD392" i="28"/>
  <c r="AD393" i="28"/>
  <c r="AD394" i="28"/>
  <c r="AD395" i="28"/>
  <c r="AD396" i="28"/>
  <c r="AD397" i="28"/>
  <c r="AD398" i="28"/>
  <c r="AD399" i="28"/>
  <c r="AD400" i="28"/>
  <c r="AD401" i="28"/>
  <c r="AD402" i="28"/>
  <c r="AD403" i="28"/>
  <c r="AD404" i="28"/>
  <c r="AD405" i="28"/>
  <c r="AD406" i="28"/>
  <c r="AD407" i="28"/>
  <c r="AD408" i="28"/>
  <c r="AD409" i="28"/>
  <c r="AD410" i="28"/>
  <c r="AD411" i="28"/>
  <c r="AD412" i="28"/>
  <c r="AD413" i="28"/>
  <c r="AD414" i="28"/>
  <c r="AD415" i="28"/>
  <c r="AD416" i="28"/>
  <c r="AD417" i="28"/>
  <c r="AD418" i="28"/>
  <c r="AD419" i="28"/>
  <c r="AD7" i="28"/>
  <c r="Z7" i="28"/>
  <c r="Y7" i="28" s="1"/>
  <c r="Z11" i="28"/>
  <c r="AA11" i="28" s="1"/>
  <c r="Z16" i="28"/>
  <c r="AA16" i="28" s="1"/>
  <c r="Z17" i="28"/>
  <c r="Z18" i="28"/>
  <c r="AA18" i="28" s="1"/>
  <c r="Z19" i="28"/>
  <c r="AA19" i="28" s="1"/>
  <c r="Z25" i="28"/>
  <c r="Z33" i="28"/>
  <c r="Z42" i="28"/>
  <c r="AA42" i="28" s="1"/>
  <c r="Z43" i="28"/>
  <c r="AA43" i="28" s="1"/>
  <c r="Z51" i="28"/>
  <c r="AA51" i="28" s="1"/>
  <c r="Z52" i="28"/>
  <c r="AA52" i="28" s="1"/>
  <c r="Z63" i="28"/>
  <c r="AA63" i="28" s="1"/>
  <c r="Z64" i="28"/>
  <c r="Z72" i="28"/>
  <c r="AA72" i="28" s="1"/>
  <c r="Z73" i="28"/>
  <c r="Z75" i="28"/>
  <c r="AA75" i="28" s="1"/>
  <c r="Z80" i="28"/>
  <c r="AA80" i="28" s="1"/>
  <c r="Z82" i="28"/>
  <c r="AA82" i="28" s="1"/>
  <c r="Z83" i="28"/>
  <c r="AA83" i="28" s="1"/>
  <c r="Z88" i="28"/>
  <c r="AA88" i="28" s="1"/>
  <c r="Z90" i="28"/>
  <c r="AA90" i="28" s="1"/>
  <c r="Z92" i="28"/>
  <c r="AA92" i="28" s="1"/>
  <c r="Z97" i="28"/>
  <c r="Z98" i="28"/>
  <c r="AA98" i="28" s="1"/>
  <c r="Z128" i="28"/>
  <c r="Z131" i="28"/>
  <c r="AA131" i="28" s="1"/>
  <c r="Z137" i="28"/>
  <c r="Z139" i="28"/>
  <c r="AA139" i="28" s="1"/>
  <c r="Z146" i="28"/>
  <c r="AA146" i="28" s="1"/>
  <c r="Z147" i="28"/>
  <c r="AA147" i="28" s="1"/>
  <c r="Z152" i="28"/>
  <c r="AA152" i="28" s="1"/>
  <c r="Z161" i="28"/>
  <c r="Z170" i="28"/>
  <c r="AA170" i="28" s="1"/>
  <c r="Z179" i="28"/>
  <c r="AA179" i="28" s="1"/>
  <c r="Z187" i="28"/>
  <c r="AA187" i="28" s="1"/>
  <c r="Z192" i="28"/>
  <c r="Z195" i="28"/>
  <c r="AA195" i="28" s="1"/>
  <c r="Z201" i="28"/>
  <c r="Z203" i="28"/>
  <c r="AA203" i="28" s="1"/>
  <c r="Z210" i="28"/>
  <c r="AA210" i="28" s="1"/>
  <c r="Z211" i="28"/>
  <c r="AA211" i="28" s="1"/>
  <c r="Z218" i="28"/>
  <c r="AA218" i="28" s="1"/>
  <c r="Z220" i="28"/>
  <c r="AA220" i="28" s="1"/>
  <c r="Z226" i="28"/>
  <c r="AA226" i="28" s="1"/>
  <c r="Z256" i="28"/>
  <c r="Z259" i="28"/>
  <c r="AA259" i="28" s="1"/>
  <c r="Z265" i="28"/>
  <c r="Z267" i="28"/>
  <c r="AA267" i="28" s="1"/>
  <c r="Z274" i="28"/>
  <c r="AA274" i="28" s="1"/>
  <c r="Z275" i="28"/>
  <c r="AA275" i="28" s="1"/>
  <c r="Z279" i="28"/>
  <c r="AA279" i="28" s="1"/>
  <c r="Z282" i="28"/>
  <c r="AA282" i="28" s="1"/>
  <c r="Z290" i="28"/>
  <c r="AA290" i="28" s="1"/>
  <c r="Z296" i="28"/>
  <c r="AA296" i="28" s="1"/>
  <c r="Z304" i="28"/>
  <c r="AA304" i="28" s="1"/>
  <c r="Z305" i="28"/>
  <c r="Z312" i="28"/>
  <c r="AA312" i="28" s="1"/>
  <c r="Z320" i="28"/>
  <c r="AA320" i="28" s="1"/>
  <c r="Z327" i="28"/>
  <c r="AA327" i="28" s="1"/>
  <c r="Z335" i="28"/>
  <c r="AA335" i="28" s="1"/>
  <c r="Z343" i="28"/>
  <c r="AA343" i="28" s="1"/>
  <c r="Z391" i="28"/>
  <c r="AA391" i="28" s="1"/>
  <c r="Z399" i="28"/>
  <c r="AA399" i="28" s="1"/>
  <c r="Z407" i="28"/>
  <c r="AA407" i="28" s="1"/>
  <c r="H7" i="28"/>
  <c r="AB7" i="28"/>
  <c r="E234" i="28"/>
  <c r="E235" i="28"/>
  <c r="E236" i="28"/>
  <c r="E237" i="28"/>
  <c r="E238" i="28"/>
  <c r="E239" i="28"/>
  <c r="E240" i="28"/>
  <c r="E241" i="28"/>
  <c r="E242" i="28"/>
  <c r="E243" i="28"/>
  <c r="E244" i="28"/>
  <c r="E245" i="28"/>
  <c r="E246" i="28"/>
  <c r="E247" i="28"/>
  <c r="E248" i="28"/>
  <c r="E249" i="28"/>
  <c r="E250" i="28"/>
  <c r="E251" i="28"/>
  <c r="E252" i="28"/>
  <c r="E253" i="28"/>
  <c r="E254" i="28"/>
  <c r="E255" i="28"/>
  <c r="E256" i="28"/>
  <c r="E257" i="28"/>
  <c r="E258" i="28"/>
  <c r="E259" i="28"/>
  <c r="E260" i="28"/>
  <c r="E261" i="28"/>
  <c r="E262" i="28"/>
  <c r="E263" i="28"/>
  <c r="E264" i="28"/>
  <c r="E265" i="28"/>
  <c r="E266" i="28"/>
  <c r="E267" i="28"/>
  <c r="E268" i="28"/>
  <c r="E269" i="28"/>
  <c r="E270" i="28"/>
  <c r="E271" i="28"/>
  <c r="E272" i="28"/>
  <c r="E273" i="28"/>
  <c r="E274" i="28"/>
  <c r="E275" i="28"/>
  <c r="E276" i="28"/>
  <c r="E277" i="28"/>
  <c r="E278" i="28"/>
  <c r="E279" i="28"/>
  <c r="E280" i="28"/>
  <c r="E281" i="28"/>
  <c r="E282" i="28"/>
  <c r="E283" i="28"/>
  <c r="E284" i="28"/>
  <c r="E285" i="28"/>
  <c r="E286" i="28"/>
  <c r="E287" i="28"/>
  <c r="E288" i="28"/>
  <c r="E289" i="28"/>
  <c r="E290" i="28"/>
  <c r="E291" i="28"/>
  <c r="E292" i="28"/>
  <c r="E293" i="28"/>
  <c r="E294" i="28"/>
  <c r="E295" i="28"/>
  <c r="E296" i="28"/>
  <c r="E297" i="28"/>
  <c r="E298" i="28"/>
  <c r="E299" i="28"/>
  <c r="E300" i="28"/>
  <c r="E301" i="28"/>
  <c r="E302" i="28"/>
  <c r="E303" i="28"/>
  <c r="E304" i="28"/>
  <c r="E305" i="28"/>
  <c r="E306" i="28"/>
  <c r="E307" i="28"/>
  <c r="E308" i="28"/>
  <c r="E309" i="28"/>
  <c r="E310" i="28"/>
  <c r="E311" i="28"/>
  <c r="E312" i="28"/>
  <c r="E313" i="28"/>
  <c r="E314" i="28"/>
  <c r="E315" i="28"/>
  <c r="E316" i="28"/>
  <c r="E317" i="28"/>
  <c r="E318" i="28"/>
  <c r="E319" i="28"/>
  <c r="E320" i="28"/>
  <c r="E321" i="28"/>
  <c r="E322" i="28"/>
  <c r="E323" i="28"/>
  <c r="E324" i="28"/>
  <c r="E325" i="28"/>
  <c r="E326" i="28"/>
  <c r="E327" i="28"/>
  <c r="E328" i="28"/>
  <c r="E329" i="28"/>
  <c r="E330" i="28"/>
  <c r="E331" i="28"/>
  <c r="E332" i="28"/>
  <c r="E333" i="28"/>
  <c r="E334" i="28"/>
  <c r="E335" i="28"/>
  <c r="E336" i="28"/>
  <c r="E337" i="28"/>
  <c r="E338" i="28"/>
  <c r="E339" i="28"/>
  <c r="E340" i="28"/>
  <c r="E341" i="28"/>
  <c r="E342" i="28"/>
  <c r="E343" i="28"/>
  <c r="E344" i="28"/>
  <c r="E345" i="28"/>
  <c r="E346" i="28"/>
  <c r="E347" i="28"/>
  <c r="E348" i="28"/>
  <c r="E349" i="28"/>
  <c r="E350" i="28"/>
  <c r="E351" i="28"/>
  <c r="E352" i="28"/>
  <c r="E353" i="28"/>
  <c r="E354" i="28"/>
  <c r="E355" i="28"/>
  <c r="E356" i="28"/>
  <c r="E357" i="28"/>
  <c r="E358" i="28"/>
  <c r="E359" i="28"/>
  <c r="E360" i="28"/>
  <c r="E361" i="28"/>
  <c r="E362" i="28"/>
  <c r="E363" i="28"/>
  <c r="E364" i="28"/>
  <c r="E365" i="28"/>
  <c r="E366" i="28"/>
  <c r="E367" i="28"/>
  <c r="E368" i="28"/>
  <c r="E369" i="28"/>
  <c r="E370" i="28"/>
  <c r="E371" i="28"/>
  <c r="E372" i="28"/>
  <c r="E373" i="28"/>
  <c r="E374" i="28"/>
  <c r="E375" i="28"/>
  <c r="E376" i="28"/>
  <c r="E377" i="28"/>
  <c r="E378" i="28"/>
  <c r="E379" i="28"/>
  <c r="E380" i="28"/>
  <c r="E381" i="28"/>
  <c r="E382" i="28"/>
  <c r="E383" i="28"/>
  <c r="E384" i="28"/>
  <c r="E385" i="28"/>
  <c r="E386" i="28"/>
  <c r="E387" i="28"/>
  <c r="E388" i="28"/>
  <c r="E389" i="28"/>
  <c r="E390" i="28"/>
  <c r="E391" i="28"/>
  <c r="E392" i="28"/>
  <c r="E393" i="28"/>
  <c r="E394" i="28"/>
  <c r="E395" i="28"/>
  <c r="E396" i="28"/>
  <c r="E397" i="28"/>
  <c r="E398" i="28"/>
  <c r="E399" i="28"/>
  <c r="E400" i="28"/>
  <c r="E401" i="28"/>
  <c r="E402" i="28"/>
  <c r="E403" i="28"/>
  <c r="E404" i="28"/>
  <c r="E405" i="28"/>
  <c r="E406" i="28"/>
  <c r="E407" i="28"/>
  <c r="E408" i="28"/>
  <c r="E409" i="28"/>
  <c r="E410" i="28"/>
  <c r="E411" i="28"/>
  <c r="E412" i="28"/>
  <c r="E413" i="28"/>
  <c r="E414" i="28"/>
  <c r="E415" i="28"/>
  <c r="E416" i="28"/>
  <c r="E417" i="28"/>
  <c r="E418" i="28"/>
  <c r="E419" i="28"/>
  <c r="E233" i="28"/>
  <c r="E8" i="28"/>
  <c r="E9" i="28"/>
  <c r="E10" i="28"/>
  <c r="E11" i="28"/>
  <c r="E12" i="28"/>
  <c r="E13" i="28"/>
  <c r="E14" i="28"/>
  <c r="E15" i="28"/>
  <c r="E16" i="28"/>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6" i="28"/>
  <c r="E47" i="28"/>
  <c r="E48" i="28"/>
  <c r="E49" i="28"/>
  <c r="E50" i="28"/>
  <c r="E51" i="28"/>
  <c r="E52" i="28"/>
  <c r="E53" i="28"/>
  <c r="E54" i="28"/>
  <c r="E55" i="28"/>
  <c r="E56" i="28"/>
  <c r="E57" i="28"/>
  <c r="E58" i="28"/>
  <c r="E59" i="28"/>
  <c r="E60" i="28"/>
  <c r="E61" i="28"/>
  <c r="E62" i="28"/>
  <c r="E63" i="28"/>
  <c r="E64" i="28"/>
  <c r="E65" i="28"/>
  <c r="E66" i="28"/>
  <c r="E67" i="28"/>
  <c r="E68" i="28"/>
  <c r="E69" i="28"/>
  <c r="E70" i="28"/>
  <c r="E71" i="28"/>
  <c r="E72" i="28"/>
  <c r="E73" i="28"/>
  <c r="E74" i="28"/>
  <c r="E75" i="28"/>
  <c r="E76" i="28"/>
  <c r="E77" i="28"/>
  <c r="E78" i="28"/>
  <c r="E79" i="28"/>
  <c r="E80" i="28"/>
  <c r="E81" i="28"/>
  <c r="E82" i="28"/>
  <c r="E83" i="28"/>
  <c r="E84" i="28"/>
  <c r="E85" i="28"/>
  <c r="E86" i="28"/>
  <c r="E87" i="28"/>
  <c r="E88" i="28"/>
  <c r="E89" i="28"/>
  <c r="E90" i="28"/>
  <c r="E91" i="28"/>
  <c r="E92" i="28"/>
  <c r="E93" i="28"/>
  <c r="E94" i="28"/>
  <c r="E95" i="28"/>
  <c r="E96" i="28"/>
  <c r="E97" i="28"/>
  <c r="E98" i="28"/>
  <c r="E99" i="28"/>
  <c r="E100" i="28"/>
  <c r="E101" i="28"/>
  <c r="E102" i="28"/>
  <c r="E103" i="28"/>
  <c r="E104" i="28"/>
  <c r="E105" i="28"/>
  <c r="E106" i="28"/>
  <c r="E107" i="28"/>
  <c r="E108" i="28"/>
  <c r="E109" i="28"/>
  <c r="E110" i="28"/>
  <c r="E111" i="28"/>
  <c r="E112" i="28"/>
  <c r="E113" i="28"/>
  <c r="E114" i="28"/>
  <c r="E115" i="28"/>
  <c r="E116" i="28"/>
  <c r="E117" i="28"/>
  <c r="E118" i="28"/>
  <c r="E119" i="28"/>
  <c r="E120" i="28"/>
  <c r="E121" i="28"/>
  <c r="E122" i="28"/>
  <c r="E123" i="28"/>
  <c r="E124" i="28"/>
  <c r="E125" i="28"/>
  <c r="E126" i="28"/>
  <c r="E127" i="28"/>
  <c r="E128" i="28"/>
  <c r="E129" i="28"/>
  <c r="E130" i="28"/>
  <c r="E131" i="28"/>
  <c r="E132" i="28"/>
  <c r="E133" i="28"/>
  <c r="E134" i="28"/>
  <c r="E135" i="28"/>
  <c r="E136" i="28"/>
  <c r="E137" i="28"/>
  <c r="E138" i="28"/>
  <c r="E139" i="28"/>
  <c r="E140" i="28"/>
  <c r="E141" i="28"/>
  <c r="E142" i="28"/>
  <c r="E143" i="28"/>
  <c r="E144" i="28"/>
  <c r="E145" i="28"/>
  <c r="E146" i="28"/>
  <c r="E147" i="28"/>
  <c r="E148" i="28"/>
  <c r="E149" i="28"/>
  <c r="E150" i="28"/>
  <c r="E151" i="28"/>
  <c r="E152" i="28"/>
  <c r="E153" i="28"/>
  <c r="E154" i="28"/>
  <c r="E155" i="28"/>
  <c r="E156" i="28"/>
  <c r="E157" i="28"/>
  <c r="E158" i="28"/>
  <c r="E159" i="28"/>
  <c r="E160" i="28"/>
  <c r="E161" i="28"/>
  <c r="E162" i="28"/>
  <c r="E163" i="28"/>
  <c r="E164" i="28"/>
  <c r="E165" i="28"/>
  <c r="E166" i="28"/>
  <c r="E167" i="28"/>
  <c r="E168" i="28"/>
  <c r="E169" i="28"/>
  <c r="E170" i="28"/>
  <c r="E171" i="28"/>
  <c r="E172" i="28"/>
  <c r="E173" i="28"/>
  <c r="E174" i="28"/>
  <c r="E175" i="28"/>
  <c r="E176" i="28"/>
  <c r="E177" i="28"/>
  <c r="E178" i="28"/>
  <c r="E179" i="28"/>
  <c r="E180" i="28"/>
  <c r="E181" i="28"/>
  <c r="E182" i="28"/>
  <c r="E183" i="28"/>
  <c r="E184" i="28"/>
  <c r="E185" i="28"/>
  <c r="E186" i="28"/>
  <c r="E187" i="28"/>
  <c r="E188" i="28"/>
  <c r="E189" i="28"/>
  <c r="E190" i="28"/>
  <c r="E191" i="28"/>
  <c r="E192" i="28"/>
  <c r="E193" i="28"/>
  <c r="E194" i="28"/>
  <c r="E195" i="28"/>
  <c r="E196" i="28"/>
  <c r="E197" i="28"/>
  <c r="E198" i="28"/>
  <c r="E199" i="28"/>
  <c r="E200" i="28"/>
  <c r="E201" i="28"/>
  <c r="E202" i="28"/>
  <c r="E203" i="28"/>
  <c r="E204" i="28"/>
  <c r="E205" i="28"/>
  <c r="E206" i="28"/>
  <c r="E207" i="28"/>
  <c r="E208" i="28"/>
  <c r="E209" i="28"/>
  <c r="E210" i="28"/>
  <c r="E211" i="28"/>
  <c r="E212" i="28"/>
  <c r="E213" i="28"/>
  <c r="E214" i="28"/>
  <c r="E215" i="28"/>
  <c r="E216" i="28"/>
  <c r="E217" i="28"/>
  <c r="E218" i="28"/>
  <c r="E219" i="28"/>
  <c r="E220" i="28"/>
  <c r="E221" i="28"/>
  <c r="E222" i="28"/>
  <c r="E223" i="28"/>
  <c r="E224" i="28"/>
  <c r="E225" i="28"/>
  <c r="E226" i="28"/>
  <c r="E227" i="28"/>
  <c r="E228" i="28"/>
  <c r="E229" i="28"/>
  <c r="E230" i="28"/>
  <c r="E231" i="28"/>
  <c r="E232" i="28"/>
  <c r="E7" i="28"/>
  <c r="AC419" i="28"/>
  <c r="AB419" i="28"/>
  <c r="AC418" i="28"/>
  <c r="AB418" i="28"/>
  <c r="AC417" i="28"/>
  <c r="AB417" i="28"/>
  <c r="AC416" i="28"/>
  <c r="AB416" i="28"/>
  <c r="AC415" i="28"/>
  <c r="AB415" i="28"/>
  <c r="AC414" i="28"/>
  <c r="AB414" i="28"/>
  <c r="AC413" i="28"/>
  <c r="AB413" i="28"/>
  <c r="AC412" i="28"/>
  <c r="AB412" i="28"/>
  <c r="AC411" i="28"/>
  <c r="AB411" i="28"/>
  <c r="AC410" i="28"/>
  <c r="AB410" i="28"/>
  <c r="AC409" i="28"/>
  <c r="AB409" i="28"/>
  <c r="AC408" i="28"/>
  <c r="AB408" i="28"/>
  <c r="AC407" i="28"/>
  <c r="AB407" i="28"/>
  <c r="AC406" i="28"/>
  <c r="AB406" i="28"/>
  <c r="AC405" i="28"/>
  <c r="AB405" i="28"/>
  <c r="AC404" i="28"/>
  <c r="AB404" i="28"/>
  <c r="AC403" i="28"/>
  <c r="AB403" i="28"/>
  <c r="AC402" i="28"/>
  <c r="AB402" i="28"/>
  <c r="AC401" i="28"/>
  <c r="AB401" i="28"/>
  <c r="AC400" i="28"/>
  <c r="AB400" i="28"/>
  <c r="AC399" i="28"/>
  <c r="AB399" i="28"/>
  <c r="AC398" i="28"/>
  <c r="AB398" i="28"/>
  <c r="AC397" i="28"/>
  <c r="AB397" i="28"/>
  <c r="AC396" i="28"/>
  <c r="AB396" i="28"/>
  <c r="AC395" i="28"/>
  <c r="AB395" i="28"/>
  <c r="AC394" i="28"/>
  <c r="AB394" i="28"/>
  <c r="AC393" i="28"/>
  <c r="AB393" i="28"/>
  <c r="AC392" i="28"/>
  <c r="AB392" i="28"/>
  <c r="AC391" i="28"/>
  <c r="AB391" i="28"/>
  <c r="AC390" i="28"/>
  <c r="AB390" i="28"/>
  <c r="AC389" i="28"/>
  <c r="AB389" i="28"/>
  <c r="AC388" i="28"/>
  <c r="AB388" i="28"/>
  <c r="AC387" i="28"/>
  <c r="AB387" i="28"/>
  <c r="AC386" i="28"/>
  <c r="AB386" i="28"/>
  <c r="AC385" i="28"/>
  <c r="AB385" i="28"/>
  <c r="AC384" i="28"/>
  <c r="AB384" i="28"/>
  <c r="AC383" i="28"/>
  <c r="AB383" i="28"/>
  <c r="AC382" i="28"/>
  <c r="AB382" i="28"/>
  <c r="AC381" i="28"/>
  <c r="AB381" i="28"/>
  <c r="AC380" i="28"/>
  <c r="AB380" i="28"/>
  <c r="AC379" i="28"/>
  <c r="AB379" i="28"/>
  <c r="AC378" i="28"/>
  <c r="AB378" i="28"/>
  <c r="AC377" i="28"/>
  <c r="AB377" i="28"/>
  <c r="AC376" i="28"/>
  <c r="AB376" i="28"/>
  <c r="AC375" i="28"/>
  <c r="AB375" i="28"/>
  <c r="AC374" i="28"/>
  <c r="AB374" i="28"/>
  <c r="AC373" i="28"/>
  <c r="AB373" i="28"/>
  <c r="AC372" i="28"/>
  <c r="AB372" i="28"/>
  <c r="AC371" i="28"/>
  <c r="AB371" i="28"/>
  <c r="AC370" i="28"/>
  <c r="AB370" i="28"/>
  <c r="AC369" i="28"/>
  <c r="AB369" i="28"/>
  <c r="AC368" i="28"/>
  <c r="AB368" i="28"/>
  <c r="AC367" i="28"/>
  <c r="AB367" i="28"/>
  <c r="AC366" i="28"/>
  <c r="AB366" i="28"/>
  <c r="AC365" i="28"/>
  <c r="AB365" i="28"/>
  <c r="AC364" i="28"/>
  <c r="AB364" i="28"/>
  <c r="AC363" i="28"/>
  <c r="AB363" i="28"/>
  <c r="AC362" i="28"/>
  <c r="AB362" i="28"/>
  <c r="AC361" i="28"/>
  <c r="AB361" i="28"/>
  <c r="AC360" i="28"/>
  <c r="AB360" i="28"/>
  <c r="AC359" i="28"/>
  <c r="AB359" i="28"/>
  <c r="AC358" i="28"/>
  <c r="AB358" i="28"/>
  <c r="AC357" i="28"/>
  <c r="AB357" i="28"/>
  <c r="AC356" i="28"/>
  <c r="AB356" i="28"/>
  <c r="AC355" i="28"/>
  <c r="AB355" i="28"/>
  <c r="AC354" i="28"/>
  <c r="AB354" i="28"/>
  <c r="AC353" i="28"/>
  <c r="AB353" i="28"/>
  <c r="AC352" i="28"/>
  <c r="AB352" i="28"/>
  <c r="AC351" i="28"/>
  <c r="AB351" i="28"/>
  <c r="AC350" i="28"/>
  <c r="AB350" i="28"/>
  <c r="AC349" i="28"/>
  <c r="AB349" i="28"/>
  <c r="AC348" i="28"/>
  <c r="AB348" i="28"/>
  <c r="AC347" i="28"/>
  <c r="AB347" i="28"/>
  <c r="AC346" i="28"/>
  <c r="AB346" i="28"/>
  <c r="AC345" i="28"/>
  <c r="AB345" i="28"/>
  <c r="Z345" i="28"/>
  <c r="AA345" i="28" s="1"/>
  <c r="AC344" i="28"/>
  <c r="AB344" i="28"/>
  <c r="AC343" i="28"/>
  <c r="AB343" i="28"/>
  <c r="AC342" i="28"/>
  <c r="AB342" i="28"/>
  <c r="AC341" i="28"/>
  <c r="AB341" i="28"/>
  <c r="AC340" i="28"/>
  <c r="AB340" i="28"/>
  <c r="AC339" i="28"/>
  <c r="AB339" i="28"/>
  <c r="AC338" i="28"/>
  <c r="AB338" i="28"/>
  <c r="AC337" i="28"/>
  <c r="AB337" i="28"/>
  <c r="AC336" i="28"/>
  <c r="AB336" i="28"/>
  <c r="AC335" i="28"/>
  <c r="AB335" i="28"/>
  <c r="AC334" i="28"/>
  <c r="AB334" i="28"/>
  <c r="AC333" i="28"/>
  <c r="AB333" i="28"/>
  <c r="AC332" i="28"/>
  <c r="AB332" i="28"/>
  <c r="AC331" i="28"/>
  <c r="AB331" i="28"/>
  <c r="AC330" i="28"/>
  <c r="AB330" i="28"/>
  <c r="AC329" i="28"/>
  <c r="AB329" i="28"/>
  <c r="AC328" i="28"/>
  <c r="AB328" i="28"/>
  <c r="AC327" i="28"/>
  <c r="AB327" i="28"/>
  <c r="AC326" i="28"/>
  <c r="AB326" i="28"/>
  <c r="AC325" i="28"/>
  <c r="AB325" i="28"/>
  <c r="AC324" i="28"/>
  <c r="AB324" i="28"/>
  <c r="AC323" i="28"/>
  <c r="AB323" i="28"/>
  <c r="AC322" i="28"/>
  <c r="AB322" i="28"/>
  <c r="AC321" i="28"/>
  <c r="AB321" i="28"/>
  <c r="AC320" i="28"/>
  <c r="AB320" i="28"/>
  <c r="AC319" i="28"/>
  <c r="AB319" i="28"/>
  <c r="AC318" i="28"/>
  <c r="AB318" i="28"/>
  <c r="AC317" i="28"/>
  <c r="AB317" i="28"/>
  <c r="AC316" i="28"/>
  <c r="AB316" i="28"/>
  <c r="AC315" i="28"/>
  <c r="AB315" i="28"/>
  <c r="AC314" i="28"/>
  <c r="AB314" i="28"/>
  <c r="AC313" i="28"/>
  <c r="AB313" i="28"/>
  <c r="AC312" i="28"/>
  <c r="AB312" i="28"/>
  <c r="AC311" i="28"/>
  <c r="AB311" i="28"/>
  <c r="AC310" i="28"/>
  <c r="AB310" i="28"/>
  <c r="AC309" i="28"/>
  <c r="AB309" i="28"/>
  <c r="AC308" i="28"/>
  <c r="AB308" i="28"/>
  <c r="AC307" i="28"/>
  <c r="AB307" i="28"/>
  <c r="AC306" i="28"/>
  <c r="AB306" i="28"/>
  <c r="AC305" i="28"/>
  <c r="AB305" i="28"/>
  <c r="AC304" i="28"/>
  <c r="AB304" i="28"/>
  <c r="AC303" i="28"/>
  <c r="AB303" i="28"/>
  <c r="AC302" i="28"/>
  <c r="AB302" i="28"/>
  <c r="AC301" i="28"/>
  <c r="AB301" i="28"/>
  <c r="AC300" i="28"/>
  <c r="AB300" i="28"/>
  <c r="AC299" i="28"/>
  <c r="AB299" i="28"/>
  <c r="AC298" i="28"/>
  <c r="AB298" i="28"/>
  <c r="AC297" i="28"/>
  <c r="AB297" i="28"/>
  <c r="AC296" i="28"/>
  <c r="AB296" i="28"/>
  <c r="AC295" i="28"/>
  <c r="AB295" i="28"/>
  <c r="AC294" i="28"/>
  <c r="AB294" i="28"/>
  <c r="AC293" i="28"/>
  <c r="AB293" i="28"/>
  <c r="AC292" i="28"/>
  <c r="AB292" i="28"/>
  <c r="AC291" i="28"/>
  <c r="AB291" i="28"/>
  <c r="AC290" i="28"/>
  <c r="AB290" i="28"/>
  <c r="AC289" i="28"/>
  <c r="AB289" i="28"/>
  <c r="AC288" i="28"/>
  <c r="AB288" i="28"/>
  <c r="AC287" i="28"/>
  <c r="AB287" i="28"/>
  <c r="AC286" i="28"/>
  <c r="AB286" i="28"/>
  <c r="AC285" i="28"/>
  <c r="AB285" i="28"/>
  <c r="AC284" i="28"/>
  <c r="AB284" i="28"/>
  <c r="AC283" i="28"/>
  <c r="AB283" i="28"/>
  <c r="AC282" i="28"/>
  <c r="AB282" i="28"/>
  <c r="AC281" i="28"/>
  <c r="AB281" i="28"/>
  <c r="AC280" i="28"/>
  <c r="AB280" i="28"/>
  <c r="AC279" i="28"/>
  <c r="AB279" i="28"/>
  <c r="AC278" i="28"/>
  <c r="AB278" i="28"/>
  <c r="AC277" i="28"/>
  <c r="AB277" i="28"/>
  <c r="AC276" i="28"/>
  <c r="AB276" i="28"/>
  <c r="AC275" i="28"/>
  <c r="AB275" i="28"/>
  <c r="AC274" i="28"/>
  <c r="AB274" i="28"/>
  <c r="AC273" i="28"/>
  <c r="AB273" i="28"/>
  <c r="AC272" i="28"/>
  <c r="AB272" i="28"/>
  <c r="AC271" i="28"/>
  <c r="AB271" i="28"/>
  <c r="AC270" i="28"/>
  <c r="AB270" i="28"/>
  <c r="AC269" i="28"/>
  <c r="AB269" i="28"/>
  <c r="AC268" i="28"/>
  <c r="AB268" i="28"/>
  <c r="AC267" i="28"/>
  <c r="AB267" i="28"/>
  <c r="AC266" i="28"/>
  <c r="AB266" i="28"/>
  <c r="AC265" i="28"/>
  <c r="AB265" i="28"/>
  <c r="AC264" i="28"/>
  <c r="AB264" i="28"/>
  <c r="AC263" i="28"/>
  <c r="AB263" i="28"/>
  <c r="AC262" i="28"/>
  <c r="AB262" i="28"/>
  <c r="AC261" i="28"/>
  <c r="AB261" i="28"/>
  <c r="AC260" i="28"/>
  <c r="AB260" i="28"/>
  <c r="AC259" i="28"/>
  <c r="AB259" i="28"/>
  <c r="AC258" i="28"/>
  <c r="AB258" i="28"/>
  <c r="AC257" i="28"/>
  <c r="AB257" i="28"/>
  <c r="AC256" i="28"/>
  <c r="AB256" i="28"/>
  <c r="AC255" i="28"/>
  <c r="AB255" i="28"/>
  <c r="AC254" i="28"/>
  <c r="AB254" i="28"/>
  <c r="AC253" i="28"/>
  <c r="AB253" i="28"/>
  <c r="AC252" i="28"/>
  <c r="AB252" i="28"/>
  <c r="AC251" i="28"/>
  <c r="AB251" i="28"/>
  <c r="AC250" i="28"/>
  <c r="AB250" i="28"/>
  <c r="AC249" i="28"/>
  <c r="AB249" i="28"/>
  <c r="AC248" i="28"/>
  <c r="AB248" i="28"/>
  <c r="AC247" i="28"/>
  <c r="AB247" i="28"/>
  <c r="AC246" i="28"/>
  <c r="AB246" i="28"/>
  <c r="AC245" i="28"/>
  <c r="AB245" i="28"/>
  <c r="AC244" i="28"/>
  <c r="AB244" i="28"/>
  <c r="AC243" i="28"/>
  <c r="AB243" i="28"/>
  <c r="AC242" i="28"/>
  <c r="AB242" i="28"/>
  <c r="AC241" i="28"/>
  <c r="AB241" i="28"/>
  <c r="AC240" i="28"/>
  <c r="AB240" i="28"/>
  <c r="AC239" i="28"/>
  <c r="AB239" i="28"/>
  <c r="AC238" i="28"/>
  <c r="AB238" i="28"/>
  <c r="AC237" i="28"/>
  <c r="AB237" i="28"/>
  <c r="AC236" i="28"/>
  <c r="AB236" i="28"/>
  <c r="AC235" i="28"/>
  <c r="AB235" i="28"/>
  <c r="AC234" i="28"/>
  <c r="AB234" i="28"/>
  <c r="AC233" i="28"/>
  <c r="AB233" i="28"/>
  <c r="AC232" i="28"/>
  <c r="AB232" i="28"/>
  <c r="AC231" i="28"/>
  <c r="AB231" i="28"/>
  <c r="AC230" i="28"/>
  <c r="AB230" i="28"/>
  <c r="AC229" i="28"/>
  <c r="AB229" i="28"/>
  <c r="AC228" i="28"/>
  <c r="AB228" i="28"/>
  <c r="AC227" i="28"/>
  <c r="AB227" i="28"/>
  <c r="AC226" i="28"/>
  <c r="AB226" i="28"/>
  <c r="AC225" i="28"/>
  <c r="AB225" i="28"/>
  <c r="AC224" i="28"/>
  <c r="AB224" i="28"/>
  <c r="AC223" i="28"/>
  <c r="AB223" i="28"/>
  <c r="AC222" i="28"/>
  <c r="AB222" i="28"/>
  <c r="AC221" i="28"/>
  <c r="AB221" i="28"/>
  <c r="AC220" i="28"/>
  <c r="AB220" i="28"/>
  <c r="AC219" i="28"/>
  <c r="AB219" i="28"/>
  <c r="AC218" i="28"/>
  <c r="AB218" i="28"/>
  <c r="AC217" i="28"/>
  <c r="AB217" i="28"/>
  <c r="AC216" i="28"/>
  <c r="AB216" i="28"/>
  <c r="AC215" i="28"/>
  <c r="AB215" i="28"/>
  <c r="AC214" i="28"/>
  <c r="AB214" i="28"/>
  <c r="AC213" i="28"/>
  <c r="AB213" i="28"/>
  <c r="AC212" i="28"/>
  <c r="AB212" i="28"/>
  <c r="AC211" i="28"/>
  <c r="AB211" i="28"/>
  <c r="AC210" i="28"/>
  <c r="AB210" i="28"/>
  <c r="AC209" i="28"/>
  <c r="AB209" i="28"/>
  <c r="AC208" i="28"/>
  <c r="AB208" i="28"/>
  <c r="AC207" i="28"/>
  <c r="AB207" i="28"/>
  <c r="AC206" i="28"/>
  <c r="AB206" i="28"/>
  <c r="AC205" i="28"/>
  <c r="AB205" i="28"/>
  <c r="AC204" i="28"/>
  <c r="AB204" i="28"/>
  <c r="AC203" i="28"/>
  <c r="AB203" i="28"/>
  <c r="AC202" i="28"/>
  <c r="AB202" i="28"/>
  <c r="AC201" i="28"/>
  <c r="AB201" i="28"/>
  <c r="AC200" i="28"/>
  <c r="AB200" i="28"/>
  <c r="AC199" i="28"/>
  <c r="AB199" i="28"/>
  <c r="AC198" i="28"/>
  <c r="AB198" i="28"/>
  <c r="AC197" i="28"/>
  <c r="AB197" i="28"/>
  <c r="AC196" i="28"/>
  <c r="AB196" i="28"/>
  <c r="AC195" i="28"/>
  <c r="AB195" i="28"/>
  <c r="AC194" i="28"/>
  <c r="AB194" i="28"/>
  <c r="AC193" i="28"/>
  <c r="AB193" i="28"/>
  <c r="AC192" i="28"/>
  <c r="AB192" i="28"/>
  <c r="AC191" i="28"/>
  <c r="AB191" i="28"/>
  <c r="AC190" i="28"/>
  <c r="AB190" i="28"/>
  <c r="AC189" i="28"/>
  <c r="AB189" i="28"/>
  <c r="AC188" i="28"/>
  <c r="AB188" i="28"/>
  <c r="AC187" i="28"/>
  <c r="AB187" i="28"/>
  <c r="AC186" i="28"/>
  <c r="AB186" i="28"/>
  <c r="AC185" i="28"/>
  <c r="AB185" i="28"/>
  <c r="AC184" i="28"/>
  <c r="AB184" i="28"/>
  <c r="AC183" i="28"/>
  <c r="AB183" i="28"/>
  <c r="AC182" i="28"/>
  <c r="AB182" i="28"/>
  <c r="AC181" i="28"/>
  <c r="AB181" i="28"/>
  <c r="AC180" i="28"/>
  <c r="AB180" i="28"/>
  <c r="AC179" i="28"/>
  <c r="AB179" i="28"/>
  <c r="AC178" i="28"/>
  <c r="AB178" i="28"/>
  <c r="Z178" i="28"/>
  <c r="AA178" i="28" s="1"/>
  <c r="AC177" i="28"/>
  <c r="AB177" i="28"/>
  <c r="AC176" i="28"/>
  <c r="AB176" i="28"/>
  <c r="AC175" i="28"/>
  <c r="AB175" i="28"/>
  <c r="AC174" i="28"/>
  <c r="AB174" i="28"/>
  <c r="AC173" i="28"/>
  <c r="AB173" i="28"/>
  <c r="AC172" i="28"/>
  <c r="AB172" i="28"/>
  <c r="AC171" i="28"/>
  <c r="AB171" i="28"/>
  <c r="AC170" i="28"/>
  <c r="AB170" i="28"/>
  <c r="AC169" i="28"/>
  <c r="AB169" i="28"/>
  <c r="AC168" i="28"/>
  <c r="AB168" i="28"/>
  <c r="AC167" i="28"/>
  <c r="AB167" i="28"/>
  <c r="AC166" i="28"/>
  <c r="AB166" i="28"/>
  <c r="AC165" i="28"/>
  <c r="AB165" i="28"/>
  <c r="AC164" i="28"/>
  <c r="AB164" i="28"/>
  <c r="AC163" i="28"/>
  <c r="AB163" i="28"/>
  <c r="AC162" i="28"/>
  <c r="AB162" i="28"/>
  <c r="AC161" i="28"/>
  <c r="AB161" i="28"/>
  <c r="AC160" i="28"/>
  <c r="AB160" i="28"/>
  <c r="AC159" i="28"/>
  <c r="AB159" i="28"/>
  <c r="AC158" i="28"/>
  <c r="AB158" i="28"/>
  <c r="AC157" i="28"/>
  <c r="AB157" i="28"/>
  <c r="AC156" i="28"/>
  <c r="AB156" i="28"/>
  <c r="AC155" i="28"/>
  <c r="AB155" i="28"/>
  <c r="AC154" i="28"/>
  <c r="AB154" i="28"/>
  <c r="AC153" i="28"/>
  <c r="AB153" i="28"/>
  <c r="AC152" i="28"/>
  <c r="AB152" i="28"/>
  <c r="AC151" i="28"/>
  <c r="AB151" i="28"/>
  <c r="AC150" i="28"/>
  <c r="AB150" i="28"/>
  <c r="AC149" i="28"/>
  <c r="AB149" i="28"/>
  <c r="AC148" i="28"/>
  <c r="AB148" i="28"/>
  <c r="AC147" i="28"/>
  <c r="AB147" i="28"/>
  <c r="AC146" i="28"/>
  <c r="AB146" i="28"/>
  <c r="AC145" i="28"/>
  <c r="AB145" i="28"/>
  <c r="AC144" i="28"/>
  <c r="AB144" i="28"/>
  <c r="AC143" i="28"/>
  <c r="AB143" i="28"/>
  <c r="AC142" i="28"/>
  <c r="AB142" i="28"/>
  <c r="AC141" i="28"/>
  <c r="AB141" i="28"/>
  <c r="AC140" i="28"/>
  <c r="AB140" i="28"/>
  <c r="AC139" i="28"/>
  <c r="AB139" i="28"/>
  <c r="AC138" i="28"/>
  <c r="AB138" i="28"/>
  <c r="AC137" i="28"/>
  <c r="AB137" i="28"/>
  <c r="AC136" i="28"/>
  <c r="AB136" i="28"/>
  <c r="AC135" i="28"/>
  <c r="AB135" i="28"/>
  <c r="AC134" i="28"/>
  <c r="AB134" i="28"/>
  <c r="AC133" i="28"/>
  <c r="AB133" i="28"/>
  <c r="AC132" i="28"/>
  <c r="AB132" i="28"/>
  <c r="AC131" i="28"/>
  <c r="AB131" i="28"/>
  <c r="AC130" i="28"/>
  <c r="AB130" i="28"/>
  <c r="AC129" i="28"/>
  <c r="AB129" i="28"/>
  <c r="AC128" i="28"/>
  <c r="AB128" i="28"/>
  <c r="AC127" i="28"/>
  <c r="AB127" i="28"/>
  <c r="AC126" i="28"/>
  <c r="AB126" i="28"/>
  <c r="AC125" i="28"/>
  <c r="AB125" i="28"/>
  <c r="AC124" i="28"/>
  <c r="AB124" i="28"/>
  <c r="AC123" i="28"/>
  <c r="AB123" i="28"/>
  <c r="AC122" i="28"/>
  <c r="AB122" i="28"/>
  <c r="AC121" i="28"/>
  <c r="AB121" i="28"/>
  <c r="AC120" i="28"/>
  <c r="AB120" i="28"/>
  <c r="AC119" i="28"/>
  <c r="AB119" i="28"/>
  <c r="AC118" i="28"/>
  <c r="AB118" i="28"/>
  <c r="AC117" i="28"/>
  <c r="AB117" i="28"/>
  <c r="AC116" i="28"/>
  <c r="AB116" i="28"/>
  <c r="AC115" i="28"/>
  <c r="AB115" i="28"/>
  <c r="AC114" i="28"/>
  <c r="AB114" i="28"/>
  <c r="AC113" i="28"/>
  <c r="AB113" i="28"/>
  <c r="AC112" i="28"/>
  <c r="AB112" i="28"/>
  <c r="AC111" i="28"/>
  <c r="AB111" i="28"/>
  <c r="AC110" i="28"/>
  <c r="AB110" i="28"/>
  <c r="AC109" i="28"/>
  <c r="AB109" i="28"/>
  <c r="AC108" i="28"/>
  <c r="AB108" i="28"/>
  <c r="AC107" i="28"/>
  <c r="AB107" i="28"/>
  <c r="AC106" i="28"/>
  <c r="AB106" i="28"/>
  <c r="AC105" i="28"/>
  <c r="AB105" i="28"/>
  <c r="AC104" i="28"/>
  <c r="AB104" i="28"/>
  <c r="AC103" i="28"/>
  <c r="AB103" i="28"/>
  <c r="AC102" i="28"/>
  <c r="AB102" i="28"/>
  <c r="AC101" i="28"/>
  <c r="AB101" i="28"/>
  <c r="AC100" i="28"/>
  <c r="AB100" i="28"/>
  <c r="AC99" i="28"/>
  <c r="AB99" i="28"/>
  <c r="AC98" i="28"/>
  <c r="AB98" i="28"/>
  <c r="AC97" i="28"/>
  <c r="AB97" i="28"/>
  <c r="AC96" i="28"/>
  <c r="AB96" i="28"/>
  <c r="AC95" i="28"/>
  <c r="AB95" i="28"/>
  <c r="AC94" i="28"/>
  <c r="AB94" i="28"/>
  <c r="AC93" i="28"/>
  <c r="AB93" i="28"/>
  <c r="AC92" i="28"/>
  <c r="AB92" i="28"/>
  <c r="AC91" i="28"/>
  <c r="AB91" i="28"/>
  <c r="AC90" i="28"/>
  <c r="AB90" i="28"/>
  <c r="AC89" i="28"/>
  <c r="AB89" i="28"/>
  <c r="AC88" i="28"/>
  <c r="AB88" i="28"/>
  <c r="AC87" i="28"/>
  <c r="AB87" i="28"/>
  <c r="AC86" i="28"/>
  <c r="AB86" i="28"/>
  <c r="AC85" i="28"/>
  <c r="AB85" i="28"/>
  <c r="AC84" i="28"/>
  <c r="AB84" i="28"/>
  <c r="AC83" i="28"/>
  <c r="AB83" i="28"/>
  <c r="AC82" i="28"/>
  <c r="AB82" i="28"/>
  <c r="AC81" i="28"/>
  <c r="AB81" i="28"/>
  <c r="AC80" i="28"/>
  <c r="AB80" i="28"/>
  <c r="AC79" i="28"/>
  <c r="AB79" i="28"/>
  <c r="AC78" i="28"/>
  <c r="AB78" i="28"/>
  <c r="AC77" i="28"/>
  <c r="AB77" i="28"/>
  <c r="AC76" i="28"/>
  <c r="AB76" i="28"/>
  <c r="AC75" i="28"/>
  <c r="AB75" i="28"/>
  <c r="AC74" i="28"/>
  <c r="AB74" i="28"/>
  <c r="AC73" i="28"/>
  <c r="AB73" i="28"/>
  <c r="AC72" i="28"/>
  <c r="AB72" i="28"/>
  <c r="AC71" i="28"/>
  <c r="AB71" i="28"/>
  <c r="AC70" i="28"/>
  <c r="AB70" i="28"/>
  <c r="AC69" i="28"/>
  <c r="AB69" i="28"/>
  <c r="AC68" i="28"/>
  <c r="AB68" i="28"/>
  <c r="AC67" i="28"/>
  <c r="AB67" i="28"/>
  <c r="AC66" i="28"/>
  <c r="AB66" i="28"/>
  <c r="AC65" i="28"/>
  <c r="AB65" i="28"/>
  <c r="AC64" i="28"/>
  <c r="AB64" i="28"/>
  <c r="AC63" i="28"/>
  <c r="AB63" i="28"/>
  <c r="AC62" i="28"/>
  <c r="AB62" i="28"/>
  <c r="AC61" i="28"/>
  <c r="AB61" i="28"/>
  <c r="AC60" i="28"/>
  <c r="AB60" i="28"/>
  <c r="AC59" i="28"/>
  <c r="AB59" i="28"/>
  <c r="AC58" i="28"/>
  <c r="AB58" i="28"/>
  <c r="AC57" i="28"/>
  <c r="AB57" i="28"/>
  <c r="AC56" i="28"/>
  <c r="AB56" i="28"/>
  <c r="Z56" i="28"/>
  <c r="AA56" i="28" s="1"/>
  <c r="AC55" i="28"/>
  <c r="AB55" i="28"/>
  <c r="AC54" i="28"/>
  <c r="AB54" i="28"/>
  <c r="AC53" i="28"/>
  <c r="AB53" i="28"/>
  <c r="AC52" i="28"/>
  <c r="AB52" i="28"/>
  <c r="AC51" i="28"/>
  <c r="AB51" i="28"/>
  <c r="AC50" i="28"/>
  <c r="AB50" i="28"/>
  <c r="AC49" i="28"/>
  <c r="AB49" i="28"/>
  <c r="AC48" i="28"/>
  <c r="AB48" i="28"/>
  <c r="AC47" i="28"/>
  <c r="AB47" i="28"/>
  <c r="AC46" i="28"/>
  <c r="AB46" i="28"/>
  <c r="AC45" i="28"/>
  <c r="AB45" i="28"/>
  <c r="AC44" i="28"/>
  <c r="AB44" i="28"/>
  <c r="AC43" i="28"/>
  <c r="AB43" i="28"/>
  <c r="AC42" i="28"/>
  <c r="AB42" i="28"/>
  <c r="AC41" i="28"/>
  <c r="AB41" i="28"/>
  <c r="AC40" i="28"/>
  <c r="AB40" i="28"/>
  <c r="AC39" i="28"/>
  <c r="AB39" i="28"/>
  <c r="AC38" i="28"/>
  <c r="AB38" i="28"/>
  <c r="AC37" i="28"/>
  <c r="AB37" i="28"/>
  <c r="AC36" i="28"/>
  <c r="AB36" i="28"/>
  <c r="AC35" i="28"/>
  <c r="AB35" i="28"/>
  <c r="AC34" i="28"/>
  <c r="AB34" i="28"/>
  <c r="AC33" i="28"/>
  <c r="AB33" i="28"/>
  <c r="AC32" i="28"/>
  <c r="AB32" i="28"/>
  <c r="AC31" i="28"/>
  <c r="AB31" i="28"/>
  <c r="AC30" i="28"/>
  <c r="AB30" i="28"/>
  <c r="AC29" i="28"/>
  <c r="AB29" i="28"/>
  <c r="AC28" i="28"/>
  <c r="AB28" i="28"/>
  <c r="AC27" i="28"/>
  <c r="AB27" i="28"/>
  <c r="AC26" i="28"/>
  <c r="AB26" i="28"/>
  <c r="Z26" i="28"/>
  <c r="AA26" i="28" s="1"/>
  <c r="AC25" i="28"/>
  <c r="AB25" i="28"/>
  <c r="AC24" i="28"/>
  <c r="AB24" i="28"/>
  <c r="Z24" i="28"/>
  <c r="AA24" i="28" s="1"/>
  <c r="AC23" i="28"/>
  <c r="AB23" i="28"/>
  <c r="AC22" i="28"/>
  <c r="AB22" i="28"/>
  <c r="AC21" i="28"/>
  <c r="AB21" i="28"/>
  <c r="AC20" i="28"/>
  <c r="AB20" i="28"/>
  <c r="AC19" i="28"/>
  <c r="AB19" i="28"/>
  <c r="AC18" i="28"/>
  <c r="AB18" i="28"/>
  <c r="AC17" i="28"/>
  <c r="AB17" i="28"/>
  <c r="AC16" i="28"/>
  <c r="AB16" i="28"/>
  <c r="AC15" i="28"/>
  <c r="AB15" i="28"/>
  <c r="AC14" i="28"/>
  <c r="AB14" i="28"/>
  <c r="AC13" i="28"/>
  <c r="AB13" i="28"/>
  <c r="AC12" i="28"/>
  <c r="AB12" i="28"/>
  <c r="AC11" i="28"/>
  <c r="AB11" i="28"/>
  <c r="AC10" i="28"/>
  <c r="AB10" i="28"/>
  <c r="AC9" i="28"/>
  <c r="AB9" i="28"/>
  <c r="AC8" i="28"/>
  <c r="AB8" i="28"/>
  <c r="AC7" i="28"/>
  <c r="AA251" i="28" l="1"/>
  <c r="Y251" i="28"/>
  <c r="AA256" i="28"/>
  <c r="Y256" i="28"/>
  <c r="Z122" i="28"/>
  <c r="AA122" i="28" s="1"/>
  <c r="Z130" i="28"/>
  <c r="AA130" i="28" s="1"/>
  <c r="Z186" i="28"/>
  <c r="AA186" i="28" s="1"/>
  <c r="Z66" i="28"/>
  <c r="AA66" i="28" s="1"/>
  <c r="Z194" i="28"/>
  <c r="AA194" i="28" s="1"/>
  <c r="Z74" i="28"/>
  <c r="AA74" i="28" s="1"/>
  <c r="Z138" i="28"/>
  <c r="AA138" i="28" s="1"/>
  <c r="Z202" i="28"/>
  <c r="AA202" i="28" s="1"/>
  <c r="Z10" i="28"/>
  <c r="AA10" i="28" s="1"/>
  <c r="Z58" i="28"/>
  <c r="AA58" i="28" s="1"/>
  <c r="Z114" i="28"/>
  <c r="AA114" i="28" s="1"/>
  <c r="Z99" i="28"/>
  <c r="AA99" i="28" s="1"/>
  <c r="Z249" i="28"/>
  <c r="AA249" i="28" s="1"/>
  <c r="Z289" i="28"/>
  <c r="AA289" i="28" s="1"/>
  <c r="Z153" i="28"/>
  <c r="AA153" i="28" s="1"/>
  <c r="Z313" i="28"/>
  <c r="AA313" i="28" s="1"/>
  <c r="Y318" i="28"/>
  <c r="Z243" i="28"/>
  <c r="AA243" i="28" s="1"/>
  <c r="Y327" i="28"/>
  <c r="Y374" i="28"/>
  <c r="Y382" i="28"/>
  <c r="Z299" i="28"/>
  <c r="AA299" i="28" s="1"/>
  <c r="Y390" i="28"/>
  <c r="Y310" i="28"/>
  <c r="Y398" i="28"/>
  <c r="Z155" i="28"/>
  <c r="AA155" i="28" s="1"/>
  <c r="Y279" i="28"/>
  <c r="Z68" i="28"/>
  <c r="AA68" i="28" s="1"/>
  <c r="Z236" i="28"/>
  <c r="AA236" i="28" s="1"/>
  <c r="Z307" i="28"/>
  <c r="AA307" i="28" s="1"/>
  <c r="Z332" i="28"/>
  <c r="AA332" i="28" s="1"/>
  <c r="Z355" i="28"/>
  <c r="AA355" i="28" s="1"/>
  <c r="Z163" i="28"/>
  <c r="AA163" i="28" s="1"/>
  <c r="Z371" i="28"/>
  <c r="AA371" i="28" s="1"/>
  <c r="Y326" i="28"/>
  <c r="Y391" i="28"/>
  <c r="Z227" i="28"/>
  <c r="AA227" i="28" s="1"/>
  <c r="Z387" i="28"/>
  <c r="AA387" i="28" s="1"/>
  <c r="Z91" i="28"/>
  <c r="AA91" i="28" s="1"/>
  <c r="Z242" i="28"/>
  <c r="AA242" i="28" s="1"/>
  <c r="Z403" i="28"/>
  <c r="AA403" i="28" s="1"/>
  <c r="Y28" i="28"/>
  <c r="Y334" i="28"/>
  <c r="Y399" i="28"/>
  <c r="Z404" i="28"/>
  <c r="AA404" i="28" s="1"/>
  <c r="Z171" i="28"/>
  <c r="AA171" i="28" s="1"/>
  <c r="Z188" i="28"/>
  <c r="AA188" i="28" s="1"/>
  <c r="Z235" i="28"/>
  <c r="AA235" i="28" s="1"/>
  <c r="Z308" i="28"/>
  <c r="AA308" i="28" s="1"/>
  <c r="Y63" i="28"/>
  <c r="Y335" i="28"/>
  <c r="Y407" i="28"/>
  <c r="Z140" i="28"/>
  <c r="AA140" i="28" s="1"/>
  <c r="Z164" i="28"/>
  <c r="AA164" i="28" s="1"/>
  <c r="Y270" i="28"/>
  <c r="Y343" i="28"/>
  <c r="AA305" i="28"/>
  <c r="Y305" i="28"/>
  <c r="AA201" i="28"/>
  <c r="Y201" i="28"/>
  <c r="AA137" i="28"/>
  <c r="Y137" i="28"/>
  <c r="AA73" i="28"/>
  <c r="Y73" i="28"/>
  <c r="AA33" i="28"/>
  <c r="Y33" i="28"/>
  <c r="AA192" i="28"/>
  <c r="Y192" i="28"/>
  <c r="AA128" i="28"/>
  <c r="Y128" i="28"/>
  <c r="AA64" i="28"/>
  <c r="Y64" i="28"/>
  <c r="AA97" i="28"/>
  <c r="Y97" i="28"/>
  <c r="AA17" i="28"/>
  <c r="Y17" i="28"/>
  <c r="AA265" i="28"/>
  <c r="Y265" i="28"/>
  <c r="AA161" i="28"/>
  <c r="Y161" i="28"/>
  <c r="AA25" i="28"/>
  <c r="Y25" i="28"/>
  <c r="Z49" i="28"/>
  <c r="Z65" i="28"/>
  <c r="Z169" i="28"/>
  <c r="Z281" i="28"/>
  <c r="Z385" i="28"/>
  <c r="Y301" i="28"/>
  <c r="Y309" i="28"/>
  <c r="Y317" i="28"/>
  <c r="Y365" i="28"/>
  <c r="Y373" i="28"/>
  <c r="Y381" i="28"/>
  <c r="Z353" i="28"/>
  <c r="Z96" i="28"/>
  <c r="Z105" i="28"/>
  <c r="Z112" i="28"/>
  <c r="Z121" i="28"/>
  <c r="Z177" i="28"/>
  <c r="Z193" i="28"/>
  <c r="Z257" i="28"/>
  <c r="Z321" i="28"/>
  <c r="Z401" i="28"/>
  <c r="Y16" i="28"/>
  <c r="Y24" i="28"/>
  <c r="Y56" i="28"/>
  <c r="Y72" i="28"/>
  <c r="Y80" i="28"/>
  <c r="Y88" i="28"/>
  <c r="Y152" i="28"/>
  <c r="Y296" i="28"/>
  <c r="Y304" i="28"/>
  <c r="Y312" i="28"/>
  <c r="Y320" i="28"/>
  <c r="Z89" i="28"/>
  <c r="Z41" i="28"/>
  <c r="Z48" i="28"/>
  <c r="Z57" i="28"/>
  <c r="Z329" i="28"/>
  <c r="Z361" i="28"/>
  <c r="Y345" i="28"/>
  <c r="Z9" i="28"/>
  <c r="Z217" i="28"/>
  <c r="Z369" i="28"/>
  <c r="Y18" i="28"/>
  <c r="Y26" i="28"/>
  <c r="Y34" i="28"/>
  <c r="Y42" i="28"/>
  <c r="Y50" i="28"/>
  <c r="Y82" i="28"/>
  <c r="Y90" i="28"/>
  <c r="Y98" i="28"/>
  <c r="Y106" i="28"/>
  <c r="Y146" i="28"/>
  <c r="Y154" i="28"/>
  <c r="Y162" i="28"/>
  <c r="Y170" i="28"/>
  <c r="Y178" i="28"/>
  <c r="Y210" i="28"/>
  <c r="Y218" i="28"/>
  <c r="Y226" i="28"/>
  <c r="Y234" i="28"/>
  <c r="Y274" i="28"/>
  <c r="Y282" i="28"/>
  <c r="Y290" i="28"/>
  <c r="Y298" i="28"/>
  <c r="Y306" i="28"/>
  <c r="Y314" i="28"/>
  <c r="Y322" i="28"/>
  <c r="Y330" i="28"/>
  <c r="Y338" i="28"/>
  <c r="Z233" i="28"/>
  <c r="Y233" i="28" s="1"/>
  <c r="Z393" i="28"/>
  <c r="Z145" i="28"/>
  <c r="Z185" i="28"/>
  <c r="Z208" i="28"/>
  <c r="Z241" i="28"/>
  <c r="Z273" i="28"/>
  <c r="Z409" i="28"/>
  <c r="Y11" i="28"/>
  <c r="Y19" i="28"/>
  <c r="Y27" i="28"/>
  <c r="Y35" i="28"/>
  <c r="Y43" i="28"/>
  <c r="Y51" i="28"/>
  <c r="Y59" i="28"/>
  <c r="Y67" i="28"/>
  <c r="Y75" i="28"/>
  <c r="Y83" i="28"/>
  <c r="Y107" i="28"/>
  <c r="Y115" i="28"/>
  <c r="Y123" i="28"/>
  <c r="Y131" i="28"/>
  <c r="Y139" i="28"/>
  <c r="Y147" i="28"/>
  <c r="Y179" i="28"/>
  <c r="Y187" i="28"/>
  <c r="Y195" i="28"/>
  <c r="Y203" i="28"/>
  <c r="Y211" i="28"/>
  <c r="Y259" i="28"/>
  <c r="Y267" i="28"/>
  <c r="Y275" i="28"/>
  <c r="Y315" i="28"/>
  <c r="Y323" i="28"/>
  <c r="Y331" i="28"/>
  <c r="Y339" i="28"/>
  <c r="Z209" i="28"/>
  <c r="Z297" i="28"/>
  <c r="Z40" i="28"/>
  <c r="Z81" i="28"/>
  <c r="Z104" i="28"/>
  <c r="Z113" i="28"/>
  <c r="Z129" i="28"/>
  <c r="Z225" i="28"/>
  <c r="Z337" i="28"/>
  <c r="Z377" i="28"/>
  <c r="Y36" i="28"/>
  <c r="Y44" i="28"/>
  <c r="Y52" i="28"/>
  <c r="Y92" i="28"/>
  <c r="Y116" i="28"/>
  <c r="Y156" i="28"/>
  <c r="Y220" i="28"/>
  <c r="AA7" i="28"/>
  <c r="Z258" i="28"/>
  <c r="Z260" i="28"/>
  <c r="Z284" i="28"/>
  <c r="Z291" i="28"/>
  <c r="Z346" i="28"/>
  <c r="Z363" i="28"/>
  <c r="Z395" i="28"/>
  <c r="Z219" i="28"/>
  <c r="Z283" i="28"/>
  <c r="Z347" i="28"/>
  <c r="Z379" i="28"/>
  <c r="Z250" i="28"/>
  <c r="Y250" i="28" s="1"/>
  <c r="Z411" i="28"/>
  <c r="Z362" i="28"/>
  <c r="Z410" i="28"/>
  <c r="Z212" i="28"/>
  <c r="Z266" i="28"/>
  <c r="Z378" i="28"/>
  <c r="Z380" i="28"/>
  <c r="Z419" i="28"/>
  <c r="Z32" i="28"/>
  <c r="Z120" i="28"/>
  <c r="Z136" i="28"/>
  <c r="Z224" i="28"/>
  <c r="Z360" i="28"/>
  <c r="Z417" i="28"/>
  <c r="Z288" i="28"/>
  <c r="Z408" i="28"/>
  <c r="Z240" i="28"/>
  <c r="Z168" i="28"/>
  <c r="Z184" i="28"/>
  <c r="Z344" i="28"/>
  <c r="Z200" i="28"/>
  <c r="Z216" i="28"/>
  <c r="Z232" i="28"/>
  <c r="Y232" i="28" s="1"/>
  <c r="Z280" i="28"/>
  <c r="Z144" i="28"/>
  <c r="Z160" i="28"/>
  <c r="Z248" i="28"/>
  <c r="Z176" i="28"/>
  <c r="Z264" i="28"/>
  <c r="Z86" i="28"/>
  <c r="Z30" i="28"/>
  <c r="Z336" i="28"/>
  <c r="Z342" i="28"/>
  <c r="Z376" i="28"/>
  <c r="Z286" i="28"/>
  <c r="Z352" i="28"/>
  <c r="Z354" i="28"/>
  <c r="Z368" i="28"/>
  <c r="Z370" i="28"/>
  <c r="Z384" i="28"/>
  <c r="Z386" i="28"/>
  <c r="Z400" i="28"/>
  <c r="Z402" i="28"/>
  <c r="Z328" i="28"/>
  <c r="Z416" i="28"/>
  <c r="Z418" i="28"/>
  <c r="Z272" i="28"/>
  <c r="Z392" i="28"/>
  <c r="Z394" i="28"/>
  <c r="Z333" i="28"/>
  <c r="Z149" i="28"/>
  <c r="Z191" i="28"/>
  <c r="Z222" i="28"/>
  <c r="Z278" i="28"/>
  <c r="Z383" i="28"/>
  <c r="Z414" i="28"/>
  <c r="Z22" i="28"/>
  <c r="Z127" i="28"/>
  <c r="Z158" i="28"/>
  <c r="Z214" i="28"/>
  <c r="Z319" i="28"/>
  <c r="Z350" i="28"/>
  <c r="Z406" i="28"/>
  <c r="Z94" i="28"/>
  <c r="Z150" i="28"/>
  <c r="Z255" i="28"/>
  <c r="Y255" i="28" s="1"/>
  <c r="Z100" i="28"/>
  <c r="Z172" i="28"/>
  <c r="Y172" i="28" s="1"/>
  <c r="Z196" i="28"/>
  <c r="Z244" i="28"/>
  <c r="Z268" i="28"/>
  <c r="Z316" i="28"/>
  <c r="Z340" i="28"/>
  <c r="Z389" i="28"/>
  <c r="Z205" i="28"/>
  <c r="Z21" i="28"/>
  <c r="Z20" i="28"/>
  <c r="Z292" i="28"/>
  <c r="Z364" i="28"/>
  <c r="Z388" i="28"/>
  <c r="Z412" i="28"/>
  <c r="Z341" i="28"/>
  <c r="Z197" i="28"/>
  <c r="Z13" i="28"/>
  <c r="Z325" i="28"/>
  <c r="Z141" i="28"/>
  <c r="Z12" i="28"/>
  <c r="Z60" i="28"/>
  <c r="Z84" i="28"/>
  <c r="Z356" i="28"/>
  <c r="Z277" i="28"/>
  <c r="Z133" i="28"/>
  <c r="Z108" i="28"/>
  <c r="Z132" i="28"/>
  <c r="Z180" i="28"/>
  <c r="Z204" i="28"/>
  <c r="Z252" i="28"/>
  <c r="Y252" i="28" s="1"/>
  <c r="Z276" i="28"/>
  <c r="Z269" i="28"/>
  <c r="Z85" i="28"/>
  <c r="Z228" i="28"/>
  <c r="Z300" i="28"/>
  <c r="Z324" i="28"/>
  <c r="Z348" i="28"/>
  <c r="Z372" i="28"/>
  <c r="Z396" i="28"/>
  <c r="Z405" i="28"/>
  <c r="Z261" i="28"/>
  <c r="Z77" i="28"/>
  <c r="Z76" i="28"/>
  <c r="Z124" i="28"/>
  <c r="Z148" i="28"/>
  <c r="Z397" i="28"/>
  <c r="Z213" i="28"/>
  <c r="Z69" i="28"/>
  <c r="Z8" i="28"/>
  <c r="Z415" i="28"/>
  <c r="Z375" i="28"/>
  <c r="Z367" i="28"/>
  <c r="Z359" i="28"/>
  <c r="Z351" i="28"/>
  <c r="Z311" i="28"/>
  <c r="Z303" i="28"/>
  <c r="Z295" i="28"/>
  <c r="Z287" i="28"/>
  <c r="Z271" i="28"/>
  <c r="Z263" i="28"/>
  <c r="Z247" i="28"/>
  <c r="Z239" i="28"/>
  <c r="Z231" i="28"/>
  <c r="Z223" i="28"/>
  <c r="Z215" i="28"/>
  <c r="Z207" i="28"/>
  <c r="Z199" i="28"/>
  <c r="Z183" i="28"/>
  <c r="Z175" i="28"/>
  <c r="Z167" i="28"/>
  <c r="Z159" i="28"/>
  <c r="Z151" i="28"/>
  <c r="Z143" i="28"/>
  <c r="Z135" i="28"/>
  <c r="Z119" i="28"/>
  <c r="Z111" i="28"/>
  <c r="Z103" i="28"/>
  <c r="Z95" i="28"/>
  <c r="Z87" i="28"/>
  <c r="Z79" i="28"/>
  <c r="Z71" i="28"/>
  <c r="Z55" i="28"/>
  <c r="Z47" i="28"/>
  <c r="Z39" i="28"/>
  <c r="Z31" i="28"/>
  <c r="Z23" i="28"/>
  <c r="Z15" i="28"/>
  <c r="Z366" i="28"/>
  <c r="Z358" i="28"/>
  <c r="Z302" i="28"/>
  <c r="Z294" i="28"/>
  <c r="Z262" i="28"/>
  <c r="Z254" i="28"/>
  <c r="Y254" i="28" s="1"/>
  <c r="Z246" i="28"/>
  <c r="Z238" i="28"/>
  <c r="Z230" i="28"/>
  <c r="Z206" i="28"/>
  <c r="Z198" i="28"/>
  <c r="Z190" i="28"/>
  <c r="Z182" i="28"/>
  <c r="Z174" i="28"/>
  <c r="Z166" i="28"/>
  <c r="Z142" i="28"/>
  <c r="Z134" i="28"/>
  <c r="Z126" i="28"/>
  <c r="Z118" i="28"/>
  <c r="Z110" i="28"/>
  <c r="Z102" i="28"/>
  <c r="Z78" i="28"/>
  <c r="Z70" i="28"/>
  <c r="Z62" i="28"/>
  <c r="Z54" i="28"/>
  <c r="Z46" i="28"/>
  <c r="Z38" i="28"/>
  <c r="Z14" i="28"/>
  <c r="Z413" i="28"/>
  <c r="Z357" i="28"/>
  <c r="Z349" i="28"/>
  <c r="Y349" i="28" s="1"/>
  <c r="Z293" i="28"/>
  <c r="Z285" i="28"/>
  <c r="Z253" i="28"/>
  <c r="Y253" i="28" s="1"/>
  <c r="Z245" i="28"/>
  <c r="Z237" i="28"/>
  <c r="Z229" i="28"/>
  <c r="Z221" i="28"/>
  <c r="Z189" i="28"/>
  <c r="Z181" i="28"/>
  <c r="Z173" i="28"/>
  <c r="Y173" i="28" s="1"/>
  <c r="Z165" i="28"/>
  <c r="Z157" i="28"/>
  <c r="Z125" i="28"/>
  <c r="Z117" i="28"/>
  <c r="Z109" i="28"/>
  <c r="Z101" i="28"/>
  <c r="Z93" i="28"/>
  <c r="Z61" i="28"/>
  <c r="Z53" i="28"/>
  <c r="Z45" i="28"/>
  <c r="Z37" i="28"/>
  <c r="Z29" i="28"/>
  <c r="Y403" i="28" l="1"/>
  <c r="Y130" i="28"/>
  <c r="Y186" i="28"/>
  <c r="Y122" i="28"/>
  <c r="Y66" i="28"/>
  <c r="Y10" i="28"/>
  <c r="Y194" i="28"/>
  <c r="Y74" i="28"/>
  <c r="Y202" i="28"/>
  <c r="Y138" i="28"/>
  <c r="Y308" i="28"/>
  <c r="Y313" i="28"/>
  <c r="Y153" i="28"/>
  <c r="Y387" i="28"/>
  <c r="Y249" i="28"/>
  <c r="Y99" i="28"/>
  <c r="Y236" i="28"/>
  <c r="Y289" i="28"/>
  <c r="Y58" i="28"/>
  <c r="Y114" i="28"/>
  <c r="Y155" i="28"/>
  <c r="Y68" i="28"/>
  <c r="Y243" i="28"/>
  <c r="Y242" i="28"/>
  <c r="Y164" i="28"/>
  <c r="Y171" i="28"/>
  <c r="Y355" i="28"/>
  <c r="Y188" i="28"/>
  <c r="Y235" i="28"/>
  <c r="Y404" i="28"/>
  <c r="Y140" i="28"/>
  <c r="Y307" i="28"/>
  <c r="Y227" i="28"/>
  <c r="Y91" i="28"/>
  <c r="Y332" i="28"/>
  <c r="Y299" i="28"/>
  <c r="Y371" i="28"/>
  <c r="Y163" i="28"/>
  <c r="AA93" i="28"/>
  <c r="Y93" i="28"/>
  <c r="AA359" i="28"/>
  <c r="Y359" i="28"/>
  <c r="AA300" i="28"/>
  <c r="Y300" i="28"/>
  <c r="AA350" i="28"/>
  <c r="Y350" i="28"/>
  <c r="AA216" i="28"/>
  <c r="Y216" i="28"/>
  <c r="AA347" i="28"/>
  <c r="Y347" i="28"/>
  <c r="AA104" i="28"/>
  <c r="Y104" i="28"/>
  <c r="AA409" i="28"/>
  <c r="Y409" i="28"/>
  <c r="AA217" i="28"/>
  <c r="Y217" i="28"/>
  <c r="AA173" i="28"/>
  <c r="AA118" i="28"/>
  <c r="Y118" i="28"/>
  <c r="AA190" i="28"/>
  <c r="Y190" i="28"/>
  <c r="AA39" i="28"/>
  <c r="Y39" i="28"/>
  <c r="AA183" i="28"/>
  <c r="Y183" i="28"/>
  <c r="AA77" i="28"/>
  <c r="Y77" i="28"/>
  <c r="AA228" i="28"/>
  <c r="Y228" i="28"/>
  <c r="AA108" i="28"/>
  <c r="Y108" i="28"/>
  <c r="AA325" i="28"/>
  <c r="Y325" i="28"/>
  <c r="AA20" i="28"/>
  <c r="Y20" i="28"/>
  <c r="AA196" i="28"/>
  <c r="Y196" i="28"/>
  <c r="AA319" i="28"/>
  <c r="Y319" i="28"/>
  <c r="AA222" i="28"/>
  <c r="Y222" i="28"/>
  <c r="AA416" i="28"/>
  <c r="Y416" i="28"/>
  <c r="AA354" i="28"/>
  <c r="Y354" i="28"/>
  <c r="AA264" i="28"/>
  <c r="Y264" i="28"/>
  <c r="AA200" i="28"/>
  <c r="Y200" i="28"/>
  <c r="AA360" i="28"/>
  <c r="Y360" i="28"/>
  <c r="AA266" i="28"/>
  <c r="Y266" i="28"/>
  <c r="AA283" i="28"/>
  <c r="Y283" i="28"/>
  <c r="AA258" i="28"/>
  <c r="Y258" i="28"/>
  <c r="AA81" i="28"/>
  <c r="Y81" i="28"/>
  <c r="AA273" i="28"/>
  <c r="Y273" i="28"/>
  <c r="AA9" i="28"/>
  <c r="Y9" i="28"/>
  <c r="AA57" i="28"/>
  <c r="Y57" i="28"/>
  <c r="AA401" i="28"/>
  <c r="Y401" i="28"/>
  <c r="AA96" i="28"/>
  <c r="Y96" i="28"/>
  <c r="AA385" i="28"/>
  <c r="Y385" i="28"/>
  <c r="AA29" i="28"/>
  <c r="Y29" i="28"/>
  <c r="AA125" i="28"/>
  <c r="Y125" i="28"/>
  <c r="AA229" i="28"/>
  <c r="Y229" i="28"/>
  <c r="AA285" i="28"/>
  <c r="Y285" i="28"/>
  <c r="AA413" i="28"/>
  <c r="Y413" i="28"/>
  <c r="AA14" i="28"/>
  <c r="Y14" i="28"/>
  <c r="AA54" i="28"/>
  <c r="Y54" i="28"/>
  <c r="AA78" i="28"/>
  <c r="Y78" i="28"/>
  <c r="AA166" i="28"/>
  <c r="Y166" i="28"/>
  <c r="AA238" i="28"/>
  <c r="Y238" i="28"/>
  <c r="AA294" i="28"/>
  <c r="Y294" i="28"/>
  <c r="AA95" i="28"/>
  <c r="Y95" i="28"/>
  <c r="AA159" i="28"/>
  <c r="Y159" i="28"/>
  <c r="AA263" i="28"/>
  <c r="Y263" i="28"/>
  <c r="AA303" i="28"/>
  <c r="Y303" i="28"/>
  <c r="AA367" i="28"/>
  <c r="Y367" i="28"/>
  <c r="AA261" i="28"/>
  <c r="Y261" i="28"/>
  <c r="AA85" i="28"/>
  <c r="Y85" i="28"/>
  <c r="AA133" i="28"/>
  <c r="Y133" i="28"/>
  <c r="AA13" i="28"/>
  <c r="Y13" i="28"/>
  <c r="AA21" i="28"/>
  <c r="Y21" i="28"/>
  <c r="AA172" i="28"/>
  <c r="AA214" i="28"/>
  <c r="Y214" i="28"/>
  <c r="AA191" i="28"/>
  <c r="Y191" i="28"/>
  <c r="AA328" i="28"/>
  <c r="Y328" i="28"/>
  <c r="AA352" i="28"/>
  <c r="Y352" i="28"/>
  <c r="AA176" i="28"/>
  <c r="Y176" i="28"/>
  <c r="AA344" i="28"/>
  <c r="Y344" i="28"/>
  <c r="AA224" i="28"/>
  <c r="Y224" i="28"/>
  <c r="AA212" i="28"/>
  <c r="Y212" i="28"/>
  <c r="AA219" i="28"/>
  <c r="Y219" i="28"/>
  <c r="AA40" i="28"/>
  <c r="Y40" i="28"/>
  <c r="AA241" i="28"/>
  <c r="Y241" i="28"/>
  <c r="AA48" i="28"/>
  <c r="Y48" i="28"/>
  <c r="AA321" i="28"/>
  <c r="Y321" i="28"/>
  <c r="AA353" i="28"/>
  <c r="Y353" i="28"/>
  <c r="AA281" i="28"/>
  <c r="Y281" i="28"/>
  <c r="AA357" i="28"/>
  <c r="Y357" i="28"/>
  <c r="AA142" i="28"/>
  <c r="Y142" i="28"/>
  <c r="AA292" i="28"/>
  <c r="Y292" i="28"/>
  <c r="AA368" i="28"/>
  <c r="Y368" i="28"/>
  <c r="AA378" i="28"/>
  <c r="Y378" i="28"/>
  <c r="AA53" i="28"/>
  <c r="Y53" i="28"/>
  <c r="AA231" i="28"/>
  <c r="Y231" i="28"/>
  <c r="AA69" i="28"/>
  <c r="Y69" i="28"/>
  <c r="AA197" i="28"/>
  <c r="Y197" i="28"/>
  <c r="AA402" i="28"/>
  <c r="Y402" i="28"/>
  <c r="AA136" i="28"/>
  <c r="Y136" i="28"/>
  <c r="AA208" i="28"/>
  <c r="Y208" i="28"/>
  <c r="AA157" i="28"/>
  <c r="Y157" i="28"/>
  <c r="AA237" i="28"/>
  <c r="Y237" i="28"/>
  <c r="AA293" i="28"/>
  <c r="Y293" i="28"/>
  <c r="AA38" i="28"/>
  <c r="Y38" i="28"/>
  <c r="AA102" i="28"/>
  <c r="Y102" i="28"/>
  <c r="AA246" i="28"/>
  <c r="Y246" i="28"/>
  <c r="AA302" i="28"/>
  <c r="Y302" i="28"/>
  <c r="AA103" i="28"/>
  <c r="Y103" i="28"/>
  <c r="AA167" i="28"/>
  <c r="Y167" i="28"/>
  <c r="AA271" i="28"/>
  <c r="Y271" i="28"/>
  <c r="AA311" i="28"/>
  <c r="Y311" i="28"/>
  <c r="AA375" i="28"/>
  <c r="Y375" i="28"/>
  <c r="AA213" i="28"/>
  <c r="Y213" i="28"/>
  <c r="AA396" i="28"/>
  <c r="Y396" i="28"/>
  <c r="AA276" i="28"/>
  <c r="Y276" i="28"/>
  <c r="AA356" i="28"/>
  <c r="Y356" i="28"/>
  <c r="AA341" i="28"/>
  <c r="Y341" i="28"/>
  <c r="AA389" i="28"/>
  <c r="Y389" i="28"/>
  <c r="AA255" i="28"/>
  <c r="AA127" i="28"/>
  <c r="Y127" i="28"/>
  <c r="AA333" i="28"/>
  <c r="Y333" i="28"/>
  <c r="AA400" i="28"/>
  <c r="Y400" i="28"/>
  <c r="AA376" i="28"/>
  <c r="Y376" i="28"/>
  <c r="AA160" i="28"/>
  <c r="Y160" i="28"/>
  <c r="AA168" i="28"/>
  <c r="Y168" i="28"/>
  <c r="AA120" i="28"/>
  <c r="Y120" i="28"/>
  <c r="AA362" i="28"/>
  <c r="Y362" i="28"/>
  <c r="AA363" i="28"/>
  <c r="Y363" i="28"/>
  <c r="AA337" i="28"/>
  <c r="Y337" i="28"/>
  <c r="AA209" i="28"/>
  <c r="Y209" i="28"/>
  <c r="AA185" i="28"/>
  <c r="Y185" i="28"/>
  <c r="AA89" i="28"/>
  <c r="Y89" i="28"/>
  <c r="AA193" i="28"/>
  <c r="Y193" i="28"/>
  <c r="AA65" i="28"/>
  <c r="Y65" i="28"/>
  <c r="AA253" i="28"/>
  <c r="AA151" i="28"/>
  <c r="Y151" i="28"/>
  <c r="AA295" i="28"/>
  <c r="Y295" i="28"/>
  <c r="AA141" i="28"/>
  <c r="Y141" i="28"/>
  <c r="AA418" i="28"/>
  <c r="Y418" i="28"/>
  <c r="AA105" i="28"/>
  <c r="Y105" i="28"/>
  <c r="AA101" i="28"/>
  <c r="Y101" i="28"/>
  <c r="AA15" i="28"/>
  <c r="Y15" i="28"/>
  <c r="AA135" i="28"/>
  <c r="Y135" i="28"/>
  <c r="AA269" i="28"/>
  <c r="Y269" i="28"/>
  <c r="AA100" i="28"/>
  <c r="Y100" i="28"/>
  <c r="AA248" i="28"/>
  <c r="Y248" i="28"/>
  <c r="AA395" i="28"/>
  <c r="Y395" i="28"/>
  <c r="AA37" i="28"/>
  <c r="Y37" i="28"/>
  <c r="AA109" i="28"/>
  <c r="Y109" i="28"/>
  <c r="AA189" i="28"/>
  <c r="Y189" i="28"/>
  <c r="AA62" i="28"/>
  <c r="Y62" i="28"/>
  <c r="AA174" i="28"/>
  <c r="Y174" i="28"/>
  <c r="AA206" i="28"/>
  <c r="Y206" i="28"/>
  <c r="AA23" i="28"/>
  <c r="Y23" i="28"/>
  <c r="AA207" i="28"/>
  <c r="Y207" i="28"/>
  <c r="AA239" i="28"/>
  <c r="Y239" i="28"/>
  <c r="AA397" i="28"/>
  <c r="Y397" i="28"/>
  <c r="AA372" i="28"/>
  <c r="Y372" i="28"/>
  <c r="AA252" i="28"/>
  <c r="AA84" i="28"/>
  <c r="Y84" i="28"/>
  <c r="AA412" i="28"/>
  <c r="Y412" i="28"/>
  <c r="AA340" i="28"/>
  <c r="Y340" i="28"/>
  <c r="AA150" i="28"/>
  <c r="Y150" i="28"/>
  <c r="AA22" i="28"/>
  <c r="Y22" i="28"/>
  <c r="AA394" i="28"/>
  <c r="Y394" i="28"/>
  <c r="AA386" i="28"/>
  <c r="Y386" i="28"/>
  <c r="AA342" i="28"/>
  <c r="Y342" i="28"/>
  <c r="AA144" i="28"/>
  <c r="Y144" i="28"/>
  <c r="AA240" i="28"/>
  <c r="Y240" i="28"/>
  <c r="AA32" i="28"/>
  <c r="Y32" i="28"/>
  <c r="AA411" i="28"/>
  <c r="Y411" i="28"/>
  <c r="AA346" i="28"/>
  <c r="Y346" i="28"/>
  <c r="AA225" i="28"/>
  <c r="Y225" i="28"/>
  <c r="AA145" i="28"/>
  <c r="Y145" i="28"/>
  <c r="AA177" i="28"/>
  <c r="Y177" i="28"/>
  <c r="AA49" i="28"/>
  <c r="Y49" i="28"/>
  <c r="AA45" i="28"/>
  <c r="Y45" i="28"/>
  <c r="AA366" i="28"/>
  <c r="Y366" i="28"/>
  <c r="AA87" i="28"/>
  <c r="Y87" i="28"/>
  <c r="AA247" i="28"/>
  <c r="Y247" i="28"/>
  <c r="AA8" i="28"/>
  <c r="Y8" i="28"/>
  <c r="AA132" i="28"/>
  <c r="Y132" i="28"/>
  <c r="AA278" i="28"/>
  <c r="Y278" i="28"/>
  <c r="AA417" i="28"/>
  <c r="Y417" i="28"/>
  <c r="AA329" i="28"/>
  <c r="Y329" i="28"/>
  <c r="AA119" i="28"/>
  <c r="Y119" i="28"/>
  <c r="AA198" i="28"/>
  <c r="Y198" i="28"/>
  <c r="AA47" i="28"/>
  <c r="Y47" i="28"/>
  <c r="AA277" i="28"/>
  <c r="Y277" i="28"/>
  <c r="AA158" i="28"/>
  <c r="Y158" i="28"/>
  <c r="AA286" i="28"/>
  <c r="Y286" i="28"/>
  <c r="AA410" i="28"/>
  <c r="Y410" i="28"/>
  <c r="AA377" i="28"/>
  <c r="Y377" i="28"/>
  <c r="AA41" i="28"/>
  <c r="Y41" i="28"/>
  <c r="AA257" i="28"/>
  <c r="Y257" i="28"/>
  <c r="AA61" i="28"/>
  <c r="Y61" i="28"/>
  <c r="AA245" i="28"/>
  <c r="Y245" i="28"/>
  <c r="AA349" i="28"/>
  <c r="AA134" i="28"/>
  <c r="Y134" i="28"/>
  <c r="AA254" i="28"/>
  <c r="AA358" i="28"/>
  <c r="Y358" i="28"/>
  <c r="AA55" i="28"/>
  <c r="Y55" i="28"/>
  <c r="AA79" i="28"/>
  <c r="Y79" i="28"/>
  <c r="AA111" i="28"/>
  <c r="Y111" i="28"/>
  <c r="AA143" i="28"/>
  <c r="Y143" i="28"/>
  <c r="AA175" i="28"/>
  <c r="Y175" i="28"/>
  <c r="AA287" i="28"/>
  <c r="Y287" i="28"/>
  <c r="AA351" i="28"/>
  <c r="Y351" i="28"/>
  <c r="AA415" i="28"/>
  <c r="Y415" i="28"/>
  <c r="AA148" i="28"/>
  <c r="Y148" i="28"/>
  <c r="AA348" i="28"/>
  <c r="Y348" i="28"/>
  <c r="AA204" i="28"/>
  <c r="Y204" i="28"/>
  <c r="AA60" i="28"/>
  <c r="Y60" i="28"/>
  <c r="AA388" i="28"/>
  <c r="Y388" i="28"/>
  <c r="AA316" i="28"/>
  <c r="Y316" i="28"/>
  <c r="AA94" i="28"/>
  <c r="Y94" i="28"/>
  <c r="AA414" i="28"/>
  <c r="Y414" i="28"/>
  <c r="AA392" i="28"/>
  <c r="Y392" i="28"/>
  <c r="AA384" i="28"/>
  <c r="Y384" i="28"/>
  <c r="AA336" i="28"/>
  <c r="Y336" i="28"/>
  <c r="AA280" i="28"/>
  <c r="Y280" i="28"/>
  <c r="AA408" i="28"/>
  <c r="Y408" i="28"/>
  <c r="AA419" i="28"/>
  <c r="Y419" i="28"/>
  <c r="AA250" i="28"/>
  <c r="AA291" i="28"/>
  <c r="Y291" i="28"/>
  <c r="AA129" i="28"/>
  <c r="Y129" i="28"/>
  <c r="AA393" i="28"/>
  <c r="Y393" i="28"/>
  <c r="AA121" i="28"/>
  <c r="Y121" i="28"/>
  <c r="AA70" i="28"/>
  <c r="Y70" i="28"/>
  <c r="AA262" i="28"/>
  <c r="Y262" i="28"/>
  <c r="AA76" i="28"/>
  <c r="Y76" i="28"/>
  <c r="AA244" i="28"/>
  <c r="Y244" i="28"/>
  <c r="AA86" i="28"/>
  <c r="Y86" i="28"/>
  <c r="AA260" i="28"/>
  <c r="Y260" i="28"/>
  <c r="AA223" i="28"/>
  <c r="Y223" i="28"/>
  <c r="AA181" i="28"/>
  <c r="Y181" i="28"/>
  <c r="AA126" i="28"/>
  <c r="Y126" i="28"/>
  <c r="AA71" i="28"/>
  <c r="Y71" i="28"/>
  <c r="AA199" i="28"/>
  <c r="Y199" i="28"/>
  <c r="AA405" i="28"/>
  <c r="Y405" i="28"/>
  <c r="AA205" i="28"/>
  <c r="Y205" i="28"/>
  <c r="AA149" i="28"/>
  <c r="Y149" i="28"/>
  <c r="AA184" i="28"/>
  <c r="Y184" i="28"/>
  <c r="AA297" i="28"/>
  <c r="Y297" i="28"/>
  <c r="AA169" i="28"/>
  <c r="Y169" i="28"/>
  <c r="AA117" i="28"/>
  <c r="Y117" i="28"/>
  <c r="AA165" i="28"/>
  <c r="Y165" i="28"/>
  <c r="AA221" i="28"/>
  <c r="Y221" i="28"/>
  <c r="AA46" i="28"/>
  <c r="Y46" i="28"/>
  <c r="AA110" i="28"/>
  <c r="Y110" i="28"/>
  <c r="AA182" i="28"/>
  <c r="Y182" i="28"/>
  <c r="AA230" i="28"/>
  <c r="Y230" i="28"/>
  <c r="AA31" i="28"/>
  <c r="Y31" i="28"/>
  <c r="AA215" i="28"/>
  <c r="Y215" i="28"/>
  <c r="AA124" i="28"/>
  <c r="Y124" i="28"/>
  <c r="AA324" i="28"/>
  <c r="Y324" i="28"/>
  <c r="AA180" i="28"/>
  <c r="Y180" i="28"/>
  <c r="AA12" i="28"/>
  <c r="Y12" i="28"/>
  <c r="AA364" i="28"/>
  <c r="Y364" i="28"/>
  <c r="AA268" i="28"/>
  <c r="Y268" i="28"/>
  <c r="AA406" i="28"/>
  <c r="Y406" i="28"/>
  <c r="AA383" i="28"/>
  <c r="Y383" i="28"/>
  <c r="AA272" i="28"/>
  <c r="Y272" i="28"/>
  <c r="AA370" i="28"/>
  <c r="Y370" i="28"/>
  <c r="AA30" i="28"/>
  <c r="Y30" i="28"/>
  <c r="AA232" i="28"/>
  <c r="AA288" i="28"/>
  <c r="Y288" i="28"/>
  <c r="AA380" i="28"/>
  <c r="Y380" i="28"/>
  <c r="AA379" i="28"/>
  <c r="Y379" i="28"/>
  <c r="AA284" i="28"/>
  <c r="Y284" i="28"/>
  <c r="AA113" i="28"/>
  <c r="Y113" i="28"/>
  <c r="AA233" i="28"/>
  <c r="AA369" i="28"/>
  <c r="Y369" i="28"/>
  <c r="AA361" i="28"/>
  <c r="Y361" i="28"/>
  <c r="AA112" i="28"/>
  <c r="Y112"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 Rodríguez Villalobos</author>
    <author>Julio Barbosa Bernal</author>
    <author>Jackeline Aillen Acuña Lozada</author>
    <author>jbb0020</author>
  </authors>
  <commentList>
    <comment ref="E5" authorId="0" shapeId="0" xr:uid="{E595AB16-3259-47D6-B1DC-B7423A4722EC}">
      <text>
        <r>
          <rPr>
            <sz val="9"/>
            <color indexed="81"/>
            <rFont val="Tahoma"/>
            <family val="2"/>
          </rPr>
          <t>Nombre del área que custodia la información ej: Departamento de Operaciones para información en Archivo,  Departamento de Tecnología para información digital en servidores o nombre del área propietaria en caso de que administre el archivo internamente</t>
        </r>
      </text>
    </comment>
    <comment ref="P5" authorId="0" shapeId="0" xr:uid="{C6016B4E-A547-4CC4-B27F-A029FFB4DB46}">
      <text>
        <r>
          <rPr>
            <sz val="9"/>
            <color indexed="81"/>
            <rFont val="Tahoma"/>
            <family val="2"/>
          </rPr>
          <t>Establece el soporte en el que se encuentra la información: documento físico, medio electrónico o por algún otro tipo de formato audio visual entre otros, (físico-análogo o digital-electrónico).</t>
        </r>
      </text>
    </comment>
    <comment ref="Q5" authorId="0" shapeId="0" xr:uid="{38C8290F-C7EA-4B1F-9FDE-7520C10A71E7}">
      <text>
        <r>
          <rPr>
            <sz val="9"/>
            <color indexed="81"/>
            <rFont val="Tahoma"/>
            <family val="2"/>
          </rPr>
          <t>Tomar como referencia la base terminológica del Banco</t>
        </r>
      </text>
    </comment>
    <comment ref="S5" authorId="1" shapeId="0" xr:uid="{44F15287-87D4-4433-91F7-FB62108CAB4A}">
      <text>
        <r>
          <rPr>
            <sz val="9"/>
            <color indexed="81"/>
            <rFont val="Tahoma"/>
            <family val="2"/>
          </rPr>
          <t xml:space="preserve">Identifica la fecha en la cual se empezó a generar la información contenida en la serie/subserie o asunto respectivo.
</t>
        </r>
      </text>
    </comment>
    <comment ref="T5" authorId="0" shapeId="0" xr:uid="{65479079-5C15-4CC5-BED8-DA87AB108167}">
      <text>
        <r>
          <rPr>
            <b/>
            <u/>
            <sz val="9"/>
            <color indexed="81"/>
            <rFont val="Tahoma"/>
            <family val="2"/>
          </rPr>
          <t xml:space="preserve">CONFIDENCIAL </t>
        </r>
        <r>
          <rPr>
            <sz val="9"/>
            <color indexed="81"/>
            <rFont val="Tahoma"/>
            <family val="2"/>
          </rPr>
          <t xml:space="preserve">Información disponible y de uso exclusivo solo para un grupo limitado de funcionarios o áreas para la ejecución de sus labores. En caso de ser conocida por otras áreas, funcionarios o terceros no autorizados, puede generar un impacto negativo para el Banco. 
Dentro de esta categoría se encuentra:
Información sometida a reserva bancaria.
Información protegida por acuerdos de confidencialidad.
Know How asociado a estrategias, secretos comerciales u operativos, propiedad intelectual, ventajas competitivas.
Información sujeta a protección de datos personales.
Esta información no debe ser compartida con ningún funcionario o tercero fuera del ámbito en el que se origina o ha sido expuesta originalmente, de acuerdo con su propósito. Los usuarios de información confidencial deben conocer su nivel de criticidad y ser instruidos respecto a las limitaciones de su uso.
La información sujeta a protección de datos personales solo puede estar disponible para los funcionarios y/o terceros autorizados de acuerdo con la finalidad expresa de los titulares de datos personales.
</t>
        </r>
        <r>
          <rPr>
            <b/>
            <u/>
            <sz val="9"/>
            <color indexed="81"/>
            <rFont val="Tahoma"/>
            <family val="2"/>
          </rPr>
          <t xml:space="preserve">USO INTERNO: </t>
        </r>
        <r>
          <rPr>
            <sz val="9"/>
            <color indexed="81"/>
            <rFont val="Tahoma"/>
            <family val="2"/>
          </rPr>
          <t xml:space="preserve">Información que está destinada al uso exclusivo dentro de la organización. Su divulgación fuera de la entidad debe estar justificada por razones de negocio, sujeta a controles adecuados y autorizado previamente por el propietario del activo de información. 
Dentro de esta categoría se encuentra:
Know how operativo sin implicaciones estratégicas.
Procesos internos del Banco.
Manuales y procedimientos operativos.
Reportes internos.
Comunicaciones internas.
 La distribución de esta información debe ser limitada al interior del Banco y/o terceros autorizados. Los usuarios de información de Uso Interno deben conocer su nivel de criticidad y ser instruidos respecto a las limitaciones de su uso.
</t>
        </r>
        <r>
          <rPr>
            <b/>
            <u/>
            <sz val="9"/>
            <color indexed="81"/>
            <rFont val="Tahoma"/>
            <family val="2"/>
          </rPr>
          <t>PÚBLICA:</t>
        </r>
        <r>
          <rPr>
            <sz val="9"/>
            <color indexed="81"/>
            <rFont val="Tahoma"/>
            <family val="2"/>
          </rPr>
          <t xml:space="preserve"> Toda la información que puede ser entregada o publicada sin restricciones a cualquier persona dentro y fuera de la entidad sin que esto implique daños a la entidad o a titulares de datos personales.
 La distribución de esta información es libre y no se limita al ámbito organizacional. No requiere ningún aviso de confidencialidad para sus usuarios.
</t>
        </r>
      </text>
    </comment>
    <comment ref="U5" authorId="0" shapeId="0" xr:uid="{42F9A87C-1AB5-4003-871B-4EC3B0CF0A94}">
      <text>
        <r>
          <rPr>
            <b/>
            <u/>
            <sz val="9"/>
            <color indexed="81"/>
            <rFont val="Tahoma"/>
            <family val="2"/>
          </rPr>
          <t xml:space="preserve">ALTO: </t>
        </r>
        <r>
          <rPr>
            <sz val="9"/>
            <color indexed="81"/>
            <rFont val="Tahoma"/>
            <family val="2"/>
          </rPr>
          <t xml:space="preserve">Información cuya pérdida de exactitud y completitud puede conllevar un impacto significativo en la operación y, posiblemente, llamados de atención o sanciones de entes externos.
</t>
        </r>
        <r>
          <rPr>
            <b/>
            <u/>
            <sz val="9"/>
            <color indexed="81"/>
            <rFont val="Tahoma"/>
            <family val="2"/>
          </rPr>
          <t xml:space="preserve">MEDIO: </t>
        </r>
        <r>
          <rPr>
            <sz val="9"/>
            <color indexed="81"/>
            <rFont val="Tahoma"/>
            <family val="2"/>
          </rPr>
          <t xml:space="preserve">Información cuya pérdida de exactitud y completitud puede conllevar un impacto importante a nivel interno en materia de reprocesos, pero no comprometería al Banco frente a entes externos.
</t>
        </r>
        <r>
          <rPr>
            <b/>
            <u/>
            <sz val="9"/>
            <color indexed="81"/>
            <rFont val="Tahoma"/>
            <family val="2"/>
          </rPr>
          <t xml:space="preserve">BAJO: </t>
        </r>
        <r>
          <rPr>
            <sz val="9"/>
            <color indexed="81"/>
            <rFont val="Tahoma"/>
            <family val="2"/>
          </rPr>
          <t>Información cuya perdida de exactitud y completitud puede conllevar un impacto a nivel de la operación normal de las áreas productoras y usuarias de la información, sin que esto genere un compromiso significativo en materia de reprocesos o eficiencias operativas.</t>
        </r>
      </text>
    </comment>
    <comment ref="V5" authorId="0" shapeId="0" xr:uid="{2E8BAE33-CED4-4840-AF90-3DF3D3017E00}">
      <text>
        <r>
          <rPr>
            <b/>
            <u/>
            <sz val="9"/>
            <color indexed="81"/>
            <rFont val="Tahoma"/>
            <family val="2"/>
          </rPr>
          <t>ALTO:</t>
        </r>
        <r>
          <rPr>
            <sz val="9"/>
            <color indexed="81"/>
            <rFont val="Tahoma"/>
            <family val="2"/>
          </rPr>
          <t xml:space="preserve"> Información que debe estar disponible en todo momento para garantizar la continuidad de las operaciones críticas y procesos clave del Banco. Su indisponibilidad pudiera generar un impacto significativo incluyendo posibles afectaciones legales o reputacionales, así como llamados de atención o sanciones de entes de control.
</t>
        </r>
        <r>
          <rPr>
            <b/>
            <u/>
            <sz val="9"/>
            <color indexed="81"/>
            <rFont val="Tahoma"/>
            <family val="2"/>
          </rPr>
          <t>MEDIO:</t>
        </r>
        <r>
          <rPr>
            <sz val="9"/>
            <color indexed="81"/>
            <rFont val="Tahoma"/>
            <family val="2"/>
          </rPr>
          <t xml:space="preserve"> Información que debe estar disponible para el funcionamiento operativo, pero cuya indisponibilidad temporal no afecta significativamente al Banco.
</t>
        </r>
        <r>
          <rPr>
            <b/>
            <u/>
            <sz val="9"/>
            <color indexed="81"/>
            <rFont val="Tahoma"/>
            <family val="2"/>
          </rPr>
          <t>BAJO:</t>
        </r>
        <r>
          <rPr>
            <sz val="9"/>
            <color indexed="81"/>
            <rFont val="Tahoma"/>
            <family val="2"/>
          </rPr>
          <t xml:space="preserve"> Información que, por no ser crítica para el funcionamiento del Banco, puede tolerar interrupciones más prolongadas. 
</t>
        </r>
      </text>
    </comment>
    <comment ref="W5" authorId="0" shapeId="0" xr:uid="{7A3E91E3-517B-48C7-87F7-22B54A6430CF}">
      <text>
        <r>
          <rPr>
            <sz val="9"/>
            <color indexed="81"/>
            <rFont val="Tahoma"/>
            <family val="2"/>
          </rPr>
          <t xml:space="preserve">Busca determinar la razón por la cual se considera que la información es </t>
        </r>
        <r>
          <rPr>
            <b/>
            <sz val="9"/>
            <color indexed="81"/>
            <rFont val="Tahoma"/>
            <family val="2"/>
          </rPr>
          <t>confidencial</t>
        </r>
        <r>
          <rPr>
            <sz val="9"/>
            <color indexed="81"/>
            <rFont val="Tahoma"/>
            <family val="2"/>
          </rPr>
          <t xml:space="preserve"> o solo de </t>
        </r>
        <r>
          <rPr>
            <b/>
            <sz val="9"/>
            <color indexed="81"/>
            <rFont val="Tahoma"/>
            <family val="2"/>
          </rPr>
          <t>uso interno</t>
        </r>
        <r>
          <rPr>
            <sz val="9"/>
            <color indexed="81"/>
            <rFont val="Tahoma"/>
            <family val="2"/>
          </rPr>
          <t>. De acuerdo con la Ley 1712 de 2014, la información de las entidades públicas es "pública". Sin embargo, existen excepciones asociadas a la reserva bancaria, protección de datos personales y protección del secreto comercial.</t>
        </r>
      </text>
    </comment>
    <comment ref="Z5" authorId="0" shapeId="0" xr:uid="{EFFC358F-A32B-4825-B78E-41885A6A2A03}">
      <text>
        <r>
          <rPr>
            <sz val="9"/>
            <color indexed="81"/>
            <rFont val="Tahoma"/>
            <family val="2"/>
          </rPr>
          <t>Este campo se diligenciará automáticamente con base en la clasificación por confidencialidad.</t>
        </r>
      </text>
    </comment>
    <comment ref="AA5" authorId="0" shapeId="0" xr:uid="{113C59CB-A0A5-4EAD-8ADC-F527FA675A4A}">
      <text>
        <r>
          <rPr>
            <sz val="9"/>
            <color indexed="81"/>
            <rFont val="Tahoma"/>
            <family val="2"/>
          </rPr>
          <t>Se calcula de forma automática con base en lo obtenido en el campo "Clasficación de la Información"</t>
        </r>
      </text>
    </comment>
    <comment ref="AB5" authorId="2" shapeId="0" xr:uid="{81141272-140D-47E2-ADAE-AD11DCFCD51D}">
      <text>
        <r>
          <rPr>
            <sz val="9"/>
            <color indexed="81"/>
            <rFont val="Tahoma"/>
            <family val="2"/>
          </rPr>
          <t>La identificación de la excepción que, dentro de las previstas en los artículos 18 y 19 de la Ley 1712 de 2014, cobija la calificación de información reservada o clasificada.</t>
        </r>
      </text>
    </comment>
    <comment ref="AC5" authorId="0" shapeId="0" xr:uid="{D36F6B8F-6C90-449B-BC9A-B2114CCB70ED}">
      <text>
        <r>
          <rPr>
            <sz val="9"/>
            <color indexed="81"/>
            <rFont val="Tahoma"/>
            <family val="2"/>
          </rPr>
          <t>El fundamento constitucional o legal que justifican la clasificación o la reserva, señalando expresamente la norma, artículo, inciso o párrafo que la ampara.</t>
        </r>
      </text>
    </comment>
    <comment ref="AD5" authorId="1" shapeId="0" xr:uid="{71B1852E-E6F5-423D-9635-E5FD9B426AF3}">
      <text>
        <r>
          <rPr>
            <sz val="9"/>
            <color indexed="81"/>
            <rFont val="Tahoma"/>
            <family val="2"/>
          </rPr>
          <t xml:space="preserve">Mención de la norma jurídica que sirve como fundamento jurídico para la clasificación o reserva de la información
</t>
        </r>
      </text>
    </comment>
    <comment ref="G6" authorId="0" shapeId="0" xr:uid="{AAC2EB15-708C-481F-B580-0B88712883B5}">
      <text>
        <r>
          <rPr>
            <b/>
            <sz val="9"/>
            <color indexed="81"/>
            <rFont val="Tahoma"/>
            <family val="2"/>
          </rPr>
          <t>Carolina Rodríguez Villalobos:</t>
        </r>
        <r>
          <rPr>
            <sz val="9"/>
            <color indexed="81"/>
            <rFont val="Tahoma"/>
            <family val="2"/>
          </rPr>
          <t xml:space="preserve">
1. Almacenamiento físico en el área respectiva. 
2. Información activa que ha sido enviada al Servicio Openfile (MTI), custodio. Ej: Mi historia laboral (activa)</t>
        </r>
      </text>
    </comment>
    <comment ref="H6" authorId="0" shapeId="0" xr:uid="{AA4857EC-EA11-4638-B3E6-9B2128AAEA58}">
      <text>
        <r>
          <rPr>
            <b/>
            <sz val="9"/>
            <color indexed="81"/>
            <rFont val="Tahoma"/>
            <family val="2"/>
          </rPr>
          <t>Carolina Rodríguez Villalobos:</t>
        </r>
        <r>
          <rPr>
            <sz val="9"/>
            <color indexed="81"/>
            <rFont val="Tahoma"/>
            <family val="2"/>
          </rPr>
          <t xml:space="preserve">
1. Información inactiva o expedientes tramitados/cerrados que han sido enviados al AFI (Archivo Físico Inactivo). Ej: Historia laboral del personal retirado, Contratos/convenios liquidados.</t>
        </r>
      </text>
    </comment>
    <comment ref="J6" authorId="0" shapeId="0" xr:uid="{8A7D5C6C-8124-4A00-A690-6B824BEF4CF7}">
      <text>
        <r>
          <rPr>
            <sz val="9"/>
            <color indexed="81"/>
            <rFont val="Tahoma"/>
            <family val="2"/>
          </rPr>
          <t>Vínculo o ruta en la cual puede ser ubicada la información por el ciudadano en los sitios públicos del Banco (Internet).</t>
        </r>
      </text>
    </comment>
    <comment ref="L6" authorId="3" shapeId="0" xr:uid="{D6E32301-A0B3-4A2E-87D5-7878EBC5EAFB}">
      <text>
        <r>
          <rPr>
            <b/>
            <sz val="8"/>
            <color indexed="81"/>
            <rFont val="Tahoma"/>
            <family val="2"/>
          </rPr>
          <t>En esta columna se registra la subserie documental asociada al tipo documental.Ver glosario de términos para SUBSERIE DOCUMENTAL</t>
        </r>
        <r>
          <rPr>
            <sz val="8"/>
            <color indexed="81"/>
            <rFont val="Tahoma"/>
            <family val="2"/>
          </rPr>
          <t xml:space="preserve">
</t>
        </r>
      </text>
    </comment>
    <comment ref="M6" authorId="3" shapeId="0" xr:uid="{7619017F-B20E-49A3-BE09-F2D780221FCA}">
      <text>
        <r>
          <rPr>
            <b/>
            <sz val="8"/>
            <color indexed="81"/>
            <rFont val="Tahoma"/>
            <family val="2"/>
          </rPr>
          <t>En esta columna se registra el Tipo documental asociado al documento o registro.Ver glosario de términos para TIPO DOCUMENTAL</t>
        </r>
      </text>
    </comment>
    <comment ref="N6" authorId="3" shapeId="0" xr:uid="{3ED09E83-BC2A-43C6-878D-3F1B89002D98}">
      <text>
        <r>
          <rPr>
            <b/>
            <sz val="8"/>
            <color indexed="81"/>
            <rFont val="Tahoma"/>
            <family val="2"/>
          </rPr>
          <t xml:space="preserve">Registros y documentos anexos que acompañan o complementan el Tipo Documental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jbb0020</author>
  </authors>
  <commentList>
    <comment ref="A4" authorId="0" shapeId="0" xr:uid="{CEB866FA-3482-4545-B24E-84D8A2B603FD}">
      <text>
        <r>
          <rPr>
            <b/>
            <sz val="8"/>
            <color indexed="81"/>
            <rFont val="Tahoma"/>
            <family val="2"/>
          </rPr>
          <t>En esta columna se describe el si el tipo documental hace referencia a un registro (con formato/sin formato), un documento interno (procedimiento, manual, instructivo, guía, etc) o un documento externo (documentos bibliográficos como normas y publicaciones).</t>
        </r>
        <r>
          <rPr>
            <sz val="8"/>
            <color indexed="81"/>
            <rFont val="Tahoma"/>
            <family val="2"/>
          </rPr>
          <t xml:space="preserve">
</t>
        </r>
      </text>
    </comment>
    <comment ref="A5" authorId="0" shapeId="0" xr:uid="{9306FC6C-70A7-45BC-AD78-384491935C43}">
      <text>
        <r>
          <rPr>
            <sz val="8"/>
            <color indexed="81"/>
            <rFont val="Tahoma"/>
            <family val="2"/>
          </rPr>
          <t>Columna que consigna el código de área productora y/o responsable del tipo documental, ej: DSA (Departamento de Servicios Administrativos)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jbb0020</author>
  </authors>
  <commentList>
    <comment ref="S1" authorId="0" shapeId="0" xr:uid="{758EB41B-B5C8-4C7C-B0C9-879B9C662AC6}">
      <text>
        <r>
          <rPr>
            <sz val="8"/>
            <color indexed="81"/>
            <rFont val="Tahoma"/>
            <family val="2"/>
          </rPr>
          <t>Nombre del área productora y/o responsable del tipo documental, ej:Departamento de Servicios Administrativos</t>
        </r>
      </text>
    </comment>
  </commentList>
</comments>
</file>

<file path=xl/sharedStrings.xml><?xml version="1.0" encoding="utf-8"?>
<sst xmlns="http://schemas.openxmlformats.org/spreadsheetml/2006/main" count="7970" uniqueCount="1240">
  <si>
    <t>Repositorio Digital donde se encuentra la información (Si Aplica)</t>
  </si>
  <si>
    <t>Lugar de Consulta (Enlace electrónico, vínculo o ruta)</t>
  </si>
  <si>
    <t>Fecha de generación de la Información</t>
  </si>
  <si>
    <t>Clasificación por Confidencialidad</t>
  </si>
  <si>
    <t>Clasificación por Integridad</t>
  </si>
  <si>
    <t>Clasificación por Disponibilidad</t>
  </si>
  <si>
    <t>Tipo de Información Contenida</t>
  </si>
  <si>
    <t>Detalle de Información Contenida</t>
  </si>
  <si>
    <t>CONTRALORIA</t>
  </si>
  <si>
    <t xml:space="preserve">Documento corporativo. Contiene información sobre proyectos y áreas operativas y financieras, lo cual permite monitorear y evaluar el rendimiento de las actividades del Banco. Puede contener información referente a ejecución de presupuestos asignados, el flujo de caja, la rentabilidad, el balance financiero, el rendimiento de los equipos, los problemas operativos, la respuesta del cliente, etc. </t>
  </si>
  <si>
    <t>INFORMES</t>
  </si>
  <si>
    <t>INFORMES DE GESTION</t>
  </si>
  <si>
    <t>Documento donde se plantean los lineamientos que sigue la auditoria en la ejecución de sus labores, para el caso del Banco se basa en los estándares internacionales de la práctica.</t>
  </si>
  <si>
    <t>POLITICAS</t>
  </si>
  <si>
    <t>POLITICAS DE AUDITORIA</t>
  </si>
  <si>
    <t>Documento donde se recopila información (indagación), de varias fuentes, sobre un tema específico, con el propósito de comunicar una información de una manera clara, concisa y puntual, para tomar dediciones de la Contraloría del Banco.</t>
  </si>
  <si>
    <t>INFORMES DE INVESTIGACIONES O INDAGACIONES</t>
  </si>
  <si>
    <t>Documento donde se reportan los resultados de la ejecución del plan de auditoria.</t>
  </si>
  <si>
    <t>INFORMES DE AUDITORIA</t>
  </si>
  <si>
    <t>Documento elaborado donde se registra lo planteado por vigencia en cuanto a la labor de acompañamiento y consultoría a las diferentes áreas del banco por parte de la Contraloría.</t>
  </si>
  <si>
    <t>PROGRAMAS</t>
  </si>
  <si>
    <t>PROGRAMAS DE CONSULTORIA O ACOMPAÑAMIENTO</t>
  </si>
  <si>
    <t>Documento elaborado para permitir una evaluación del cumplimiento de la contraloría del Banco y las Normas por parte de la actividad de auditoría.</t>
  </si>
  <si>
    <t>PROGRAMAS DE ASEGURAMIENTO Y MEJORA DE LA CALIDAD</t>
  </si>
  <si>
    <t>Documento en el que se establecen los alcances, objetivos, tiempos y asignación de recursos de las auditorias incluidas en del Programa Anual de Auditoria. Manual Técnico del Modelo Estándar de Control Interno para el Estado Colombiano – MECI 2014. Pág. 84.</t>
  </si>
  <si>
    <t>PLANES</t>
  </si>
  <si>
    <t>PLANES OPERATIVO ANUAL - POA</t>
  </si>
  <si>
    <t>Documento en que sumariamente se precisan los detalles para realizar las actividades planteadas para algún proceso específico.</t>
  </si>
  <si>
    <t>PLANES ANUAL DE AUDITORIA - PAA</t>
  </si>
  <si>
    <t>Informes excepcionales que son requeridos por entidades como la Contraloría o la Procuraduría en ejercicio de sus funciones.</t>
  </si>
  <si>
    <t>INFORMES A ENTES DE CONTROL</t>
  </si>
  <si>
    <t>Informes producidos de manera periódica por exigencia de normatividad aplicable por solicitud expresa de la entidad competente no necesariamente obligatorios.</t>
  </si>
  <si>
    <t>INFORMES A ORGANISMOS EXTERNOS</t>
  </si>
  <si>
    <t>Ofrecer a los miembros de la Junta Directiva y a otras partes interesadas una
dictamen sobre los controles internos, la gobernanza y los procesos de gestión de riesgos y demás aspectos del funcionamiento del Banco</t>
  </si>
  <si>
    <t>INFORMES A JUNTA DIRECTIVA</t>
  </si>
  <si>
    <t>DEPARTAMENTE DE OPERACIONES</t>
  </si>
  <si>
    <t xml:space="preserve"> Documentos que registran las transacciones comerciales internacionales de la organización.</t>
  </si>
  <si>
    <t>CARTAS DE CRÉDITO DE EXPORTACIÓN / IMPORTACIÓN</t>
  </si>
  <si>
    <t>COBRANZAS DE EXPORTACIÓN / IMPORTACIÓN</t>
  </si>
  <si>
    <t>DESCUENTO DE DOCUMENTOS</t>
  </si>
  <si>
    <t>FINANCIACIÓN A COMPRADOR DE PRODUCTO COLOMBIANO</t>
  </si>
  <si>
    <t>FINANCIACIÓN A CORRESPONSALES DEL EXTERIOR</t>
  </si>
  <si>
    <t>STANDBY Y GARANTÍAS</t>
  </si>
  <si>
    <t xml:space="preserve"> Herramientas y técnicas utilizadas para la gestión y conservación de archivos.</t>
  </si>
  <si>
    <t>INSTRUMENTOS ARCHIVISTICOS</t>
  </si>
  <si>
    <t>BANCO TERMINOLÓGICO DE SERIES Y SUBSERIES DOCUMENTALES</t>
  </si>
  <si>
    <t>CUADROS DE CLASIFICACION DOCUMENTAL</t>
  </si>
  <si>
    <t>INVENTARIOS DOCUMENTALES ARCHIVO CENTRAL</t>
  </si>
  <si>
    <t>PROGRAMAS DE GESTIÓN DOCUMENTAL - PGD</t>
  </si>
  <si>
    <t xml:space="preserve">TABLAS DE CONTROL DE ACCESO </t>
  </si>
  <si>
    <t>TABLAS DE RETENCIÓN DOCUMENTAL -TRD</t>
  </si>
  <si>
    <t xml:space="preserve">TABLAS DE VALORACIÓN DOCUMENTAL - TVD </t>
  </si>
  <si>
    <t xml:space="preserve"> Mecanismos y procedimientos implementados para supervisar y garantizar el cumplimiento de normas y objetivos.</t>
  </si>
  <si>
    <t>INSTRUMENTOS DE CONTROL</t>
  </si>
  <si>
    <t>CONTROL ARQUEO DE TÍTULOS VALORES</t>
  </si>
  <si>
    <t>CONTROL DE SOLICITUDES Y REQUERIMIENTOS</t>
  </si>
  <si>
    <t xml:space="preserve">INSTRUMENTOS DE CONTROL DE COMUNICACIONES OFICIALES </t>
  </si>
  <si>
    <t xml:space="preserve"> Procesos y documentos que verifican y ajustan los saldos de las cuentas bancarias de la organización.</t>
  </si>
  <si>
    <t>CONCILIACIONES BANCARIAS</t>
  </si>
  <si>
    <t xml:space="preserve"> Procesos y documentos que verifican y ajustan saldos de cuentas no bancarias, como cuentas de proveedores o clientes.</t>
  </si>
  <si>
    <t>CONCILIACIONES NO BANCARIAS</t>
  </si>
  <si>
    <t xml:space="preserve"> Registros de todas las transacciones realizadas en las cuentas bancarias de la organización.</t>
  </si>
  <si>
    <t>REGISTROS MOVIMIENTOS BANCARIOS</t>
  </si>
  <si>
    <t>CUMPLIMIENTO DE OPERACIONES GIROS EN MONEDA EXTRANJERA</t>
  </si>
  <si>
    <t>DIVIDENDOS TRANSFERENCIAS DE FONDOS</t>
  </si>
  <si>
    <t>PAGOS ADMINISTRATIVOS TRANSFERENCIAS DE FONDOS</t>
  </si>
  <si>
    <t>RECAUDOS MONEDA LEGAL  MONEDA EXTRAJERA</t>
  </si>
  <si>
    <t>SISTEMA DE PAGOS ACH TRANSFERENCIAS DE FONDOS</t>
  </si>
  <si>
    <t xml:space="preserve"> Registros secuenciales de comunicaciones oficiales emitidas por la organización.</t>
  </si>
  <si>
    <t>CONSECUTIVOS DE COMUNICACIONES OFICIALES</t>
  </si>
  <si>
    <t>CONSECUTIVOS DE COMUNICACIONES OFICIALES ENVIADAS</t>
  </si>
  <si>
    <t>CONSECUTIVOS DE COMUNICACIONES OFICIALES INTERNAS</t>
  </si>
  <si>
    <t>CONSECUTIVOS DE COMUNICACIONES OFICIALES RECIBIDAS</t>
  </si>
  <si>
    <t>Documento donde se registra un manifestó o pregunta que se hace al VBan, generalmente bajo fe notarial, a alguien exigiendo o interesando de él que exprese y declare su actitud o su respuesta.</t>
  </si>
  <si>
    <t>REQUERIMIENTOS</t>
  </si>
  <si>
    <t>REQUERIMIENTOS DE INFORMACIÓN CONTRAPARTES Y CLIENTES</t>
  </si>
  <si>
    <t>REQUERIMIENTOS DE INFORMACIÓN ENTES DE CONTROL</t>
  </si>
  <si>
    <t>PLANES ANUAL DE CAPACITACION</t>
  </si>
  <si>
    <t>PLANES DE CONSERVACIÓN DOCUMENTAL</t>
  </si>
  <si>
    <t>PLANES DE MEJORAMIENTO ARCHIVISTICO</t>
  </si>
  <si>
    <t>PLANES DE PRESERVACIÓN DIGITAL A LARGO PLAZO</t>
  </si>
  <si>
    <t>PLANES DE TRANSFERENCIAS DOCUMENTALES</t>
  </si>
  <si>
    <t>PLANES INSTITUCIONALES DE ARCHIVO - PINAR</t>
  </si>
  <si>
    <t>Documento producido en el banco en el marco de una reunión, comité o junta, donde se deja relación escrita de lo sucedido, tratado o acordado en el marco de la sesión.</t>
  </si>
  <si>
    <t>ACTAS</t>
  </si>
  <si>
    <t xml:space="preserve">ACTAS DE ELIMINACIÓN DOCUMENTAL </t>
  </si>
  <si>
    <t>DEPARTAMENTO BANCA EMPRESAS</t>
  </si>
  <si>
    <t xml:space="preserve"> Documentos que registran el proceso de vinculación de nuevos clientes a la organización.</t>
  </si>
  <si>
    <t>HISTORIAS DE VINCULACION DE CLIENTES</t>
  </si>
  <si>
    <t xml:space="preserve"> Registros de solicitudes de vinculación a la organización que han sido rechazadas.</t>
  </si>
  <si>
    <t>SOLICITUDES DE VINCULACION NEGADAS</t>
  </si>
  <si>
    <t>Descripción generalmente escrita, de las características y circunstancias de un suceso o asunto, dado por lo general en reunionés, comités, etc.</t>
  </si>
  <si>
    <t>INFORMES DE COLOCACIÓN FUERZA COMERCIAL</t>
  </si>
  <si>
    <t>INFORMES DE GESTIÓN CARTERA</t>
  </si>
  <si>
    <t>INFORMES PROGRAMACIÓN DE DESEMBOLSOS</t>
  </si>
  <si>
    <t xml:space="preserve">INFORMES PROGRAMAS ESPECIALES </t>
  </si>
  <si>
    <t>DEPARTAMENTO BANCA PYME-DBP</t>
  </si>
  <si>
    <t xml:space="preserve">DEPARTAMENTO DE CARTERA </t>
  </si>
  <si>
    <t xml:space="preserve"> Documentación sobre los diferentes productos financieros ofrecidos por la organización.</t>
  </si>
  <si>
    <t>PRODUCTOS FINANCIEROS</t>
  </si>
  <si>
    <t xml:space="preserve">
CREDITOS DE REDESCUENTO</t>
  </si>
  <si>
    <t>CREDITOS A ENTIDAES FINANCIERAS</t>
  </si>
  <si>
    <t>CREDITOS A TRAVES DE ENTIDADES MICROFINANCIERA</t>
  </si>
  <si>
    <t xml:space="preserve"> Informes periódicos que presentan información relevante sobre diferentes aspectos de la organización.</t>
  </si>
  <si>
    <t>REPORTES</t>
  </si>
  <si>
    <t>REPORTES DE INFORMACION</t>
  </si>
  <si>
    <t>CONTROL DE ENTREGA Y DEVOLUCIÓN DE TITULOS VALOR</t>
  </si>
  <si>
    <t>DEPARTAMENTO DE COMUNICACIÓNES</t>
  </si>
  <si>
    <t>Alineados con los Eventos generalmente esta subserie establece la información especifica por evento o compañas, las cuales pueden llegar a ser de mas largo tiempo de ejecución.</t>
  </si>
  <si>
    <t>ANALISIS TACTICAS DE COMUNICACION</t>
  </si>
  <si>
    <t>CAMPAÑAS INSTITUCIONALES</t>
  </si>
  <si>
    <t>EVENTOS INSTITUCIONALES</t>
  </si>
  <si>
    <t>Documento corporativo. Contiene información sobre los acontecimientos, y demás información relacionada con la marca corporativa y de productos</t>
  </si>
  <si>
    <t>INFORMES DE COMPORTAMIENTO DE MARCA</t>
  </si>
  <si>
    <t xml:space="preserve">Documento que recoge la planificación con respecto a la estrategia corporativa de comunicaciones del Banco. </t>
  </si>
  <si>
    <t>PLANES DE COMUNICACION</t>
  </si>
  <si>
    <t xml:space="preserve">Documento que recoge la planificación y la estrategia de medios que el Banco aborda en cada vigencia alineado a la estrategia corporativa de comunicaciones del Banco. </t>
  </si>
  <si>
    <t>PLANES DE MEDIOS</t>
  </si>
  <si>
    <t>El documento de Informe de Seguimiento recoge, durante el periodo al que se refiere, la situación en que se encuentra el proyecto o la actividad, reflejando el estado de las tareas planificadas, los objetivos alcanzados, los riesgos y problemas detectados junto con las acciones encaminadas a corregirlos y los objetivos que se prevén para ajustar o las tareas.</t>
  </si>
  <si>
    <t>INFORMES DE SEGUIMIENTO</t>
  </si>
  <si>
    <t xml:space="preserve">DEPARTAMENTO DE CRÉDITO INTERMEDIARIOS </t>
  </si>
  <si>
    <t xml:space="preserve"> Análisis que determinan la capacidad de los clientes para cumplir con sus obligaciones crediticias.</t>
  </si>
  <si>
    <t>EVALUACIONES DE RIESGO DE CREDITO</t>
  </si>
  <si>
    <t>EVALUACIONES DE INVERSIONES</t>
  </si>
  <si>
    <t>EVALUACIONES DE RIESGO DE CRÉDITO INTERMEDIARIOS FINANCIEROS</t>
  </si>
  <si>
    <t>VALIDACIÓNES DE CARTERA INTERMEDIARIOS FINANCIEROS</t>
  </si>
  <si>
    <t xml:space="preserve"> Procedimientos y criterios utilizados para evaluar y otorgar créditos.</t>
  </si>
  <si>
    <t>METODOLOGIAS DE CREDITO</t>
  </si>
  <si>
    <t>METODOLOGÍAS EVALUACIÓN DE CRÉDITO E INTERMEDIARIOS</t>
  </si>
  <si>
    <t>INFORMES DE MONITOREO INTERMEDIARIOS FINANCIEROS</t>
  </si>
  <si>
    <t xml:space="preserve">DEPARTAMENTO DE CREDITO PYME </t>
  </si>
  <si>
    <t>INFORMES DE SEGUIMIENTO DE INDICADORES DE GESTIÓN</t>
  </si>
  <si>
    <t xml:space="preserve">INFORMES DE TIEMPO DE RESPUESTAS </t>
  </si>
  <si>
    <t>ACTAS DE COMITÉ EXTERNO PEQUEÑA Y MEDIANA EMPRESA PYME</t>
  </si>
  <si>
    <t>ACTAS DE COMITÉ INTERNO DE CRÉDITO</t>
  </si>
  <si>
    <t xml:space="preserve">DEPARTAMENTO DE CREDITO Y PROYECTOS </t>
  </si>
  <si>
    <t>CALIFICACIONES DE CARTERA</t>
  </si>
  <si>
    <t>EVALUACIONES DE RIESGO AMBIENTALES Y SOCIALES</t>
  </si>
  <si>
    <t>EVALUACIONES DE RIESGO FINANCIERO</t>
  </si>
  <si>
    <t>INFORMES DE GESTIÓN</t>
  </si>
  <si>
    <t>Un manual de procedimientos es un documento que brinda información respecto a las distintas operaciones que realiza una organización, empresa o un departamento específico de ella. Es preparado por la misma institución u organización donde es utilizado y presenta su información de forma detallada, ordenada, sistematizada y comprensible.</t>
  </si>
  <si>
    <t>MANUALES</t>
  </si>
  <si>
    <t>MANUAL DEL SISTEMA DE ANÁLISIS DE RIESGOS AMBIENTALES Y SOCIALES - SARAS</t>
  </si>
  <si>
    <t>DEPARTAMENTO DE DIRECCIONAMIENTO ESTRATÉGICO</t>
  </si>
  <si>
    <t xml:space="preserve"> Medidas y métricas utilizadas para evaluar el desempeño y progreso de la organización.</t>
  </si>
  <si>
    <t>INDICADORES</t>
  </si>
  <si>
    <t>INDICADORES CORPORATIVOS</t>
  </si>
  <si>
    <t xml:space="preserve">DEPARTAMENTO DE DIRECCIONAMIENTO ESTRATÉGICO </t>
  </si>
  <si>
    <t xml:space="preserve"> Conjunto de técnicas y herramientas utilizadas para analizar datos y apoyar la toma de decisiones en la organización.</t>
  </si>
  <si>
    <t>PROCESO BUSINESS INTELLIGENCE</t>
  </si>
  <si>
    <t>INFORMES CALIFICADORES DE RIESGO</t>
  </si>
  <si>
    <t>INFORMES DE IMPACTO</t>
  </si>
  <si>
    <t>INFORMES GESTIÓN ANUAL</t>
  </si>
  <si>
    <t>INFORMES SECTORIALES</t>
  </si>
  <si>
    <t>INFORMES SEGUIMIENTO A PROYECTOS</t>
  </si>
  <si>
    <t>PLANES DE ACCIÓN ANUAL</t>
  </si>
  <si>
    <t>PLANES ESTRATÉGICOS</t>
  </si>
  <si>
    <t>ACTAS COMITÉ INSTITUCIONAL DE GESTIÓN Y DESEMPEÑO - CIGD</t>
  </si>
  <si>
    <t>DEPARTAMENTO DE FINANZAS CORPORATIVAS</t>
  </si>
  <si>
    <t>ACTAS COMITÉ DE GESTIÓN DE ACTIVOS Y PASIVOS</t>
  </si>
  <si>
    <t>ACTAS COMITÉ DE PRECIOS</t>
  </si>
  <si>
    <t xml:space="preserve">DEPARTAMENTO DE FONDOS DE CAPITAL PRIVADO </t>
  </si>
  <si>
    <t xml:space="preserve"> Evaluaciones y estudios sobre inversiones realizadas en fondos de capital privado.</t>
  </si>
  <si>
    <t>ANALISIS DE INVERSIONES FONDOS DE CAPITAL PRIVADO</t>
  </si>
  <si>
    <t>ACTAS DEL COMITÉ DE INVERSIONES</t>
  </si>
  <si>
    <t>DEPARTAMENTO DE INTERMEDIARIOS FINANCIEROS</t>
  </si>
  <si>
    <t>INFORME DE COMPORTAMIENTO DE DESEMBOLSOS</t>
  </si>
  <si>
    <t xml:space="preserve">DEPARTAMENTO DE MERCADEO </t>
  </si>
  <si>
    <t>PLANES DE MERCADEO</t>
  </si>
  <si>
    <t>DEPARTAMENTO DE MICROFINANZAS</t>
  </si>
  <si>
    <t>INFORMES DE COLOCACION DE RECURSOS</t>
  </si>
  <si>
    <t xml:space="preserve">DEPARTAMENTO DE MiPymes </t>
  </si>
  <si>
    <t>Documento donde se plantea generalmente de manera definitiva o  de cualquier trabajo que se hace a veces como prueba antes de darle la forma definitiva para el Banco.</t>
  </si>
  <si>
    <t>PROYECTOS</t>
  </si>
  <si>
    <t>PROYECTOS DE DESARROLLO DE PRODUCTOS</t>
  </si>
  <si>
    <t xml:space="preserve">DEPARTAMENTO DE RIESGO FINANCIERO </t>
  </si>
  <si>
    <t>INFORMES DE EVALUACIÓN DE RIESGO</t>
  </si>
  <si>
    <t>INFORMES DE SALDOS DIARIOS Y GRUPOS ECONÓMICOS</t>
  </si>
  <si>
    <t xml:space="preserve">INFORMES REGULATORIOS </t>
  </si>
  <si>
    <t>PLANES DE CAPACITACION  SISTEMA DE ADMINISTRACIÓN DE RIESGO CREDITICIO - SARC</t>
  </si>
  <si>
    <t>PLANES DE CAPACITACION  SISTEMA DE ADMINISTRACIÓN DE RIESGO OPERATIVO - SARO</t>
  </si>
  <si>
    <t>PLANES DE CAPACITACION  SISTEMA DE ADMINISTRACIÓN DE RIESGOS DE LIQUIDEZ - SARL</t>
  </si>
  <si>
    <t>PLANES DE CAPACITACION  SISTEMA DE ADMINISTRACIÓN DE RIESGOS DE MERCADO - SARM</t>
  </si>
  <si>
    <t>PLANES DE MEJORAMIENTO  SISTEMA DE ADMINISTRACIÓN DE RIESGO CREDITICIO - SARC</t>
  </si>
  <si>
    <t>PLANES DE MEJORAMIENTO  SISTEMA DE ADMINISTRACIÓN DE RIESGO OPERATIVO - SARO</t>
  </si>
  <si>
    <t>PLANES DE MEJORAMIENTO  SISTEMA DE ADMINISTRACIÓN DE RIESGOS DE LIQUIDEZ - SARL</t>
  </si>
  <si>
    <t>PLANES DE MEJORAMIENTO  SISTEMA DE ADMINISTRACIÓN DE RIESGOS DE MERCADO - SARM</t>
  </si>
  <si>
    <t>ACTAS COMITÉ DE CALIFICACION DE CARTERA</t>
  </si>
  <si>
    <t>MANUALES DEL SISTEMA DE ADMINISTRACIÓN DE RIESGO CREDITICIO - SARC</t>
  </si>
  <si>
    <t>MANUALES DEL SISTEMA DE ADMINISTRACIÓN DE RIESGO OPERATIVO - SARO</t>
  </si>
  <si>
    <t>MANUALES DEL SISTEMA DE ADMINISTRACIÓN DE RIESGOS DE LIQUIDEZ - SARL</t>
  </si>
  <si>
    <t>MANUALES DEL SISTEMA DE ADMINISTRACIÓN DE RIESGOS DE MERCADO - SARM</t>
  </si>
  <si>
    <t xml:space="preserve">DEPARTAMENTO DE SERVICIOS ADMINISTRATIVOS </t>
  </si>
  <si>
    <t>CONTROL DE CAJA MENOR</t>
  </si>
  <si>
    <t xml:space="preserve"> Registros detallados de los bienes y recursos disponibles en la organización.</t>
  </si>
  <si>
    <t>INVENTARIOS</t>
  </si>
  <si>
    <t>INVENTARIOS DE ACTIVOS FIJOS</t>
  </si>
  <si>
    <t xml:space="preserve"> Registros detallados sobre la propiedad y estado de los bienes inmuebles de la organización.</t>
  </si>
  <si>
    <t>HISTORIALES DE BIENES INMUEBLES</t>
  </si>
  <si>
    <t xml:space="preserve"> Registros detallados sobre la propiedad y estado de los vehículos de la organización.</t>
  </si>
  <si>
    <t>HISTORIALES DE VEHICULOS</t>
  </si>
  <si>
    <t>PROYECTOS ADMINISTRATIVOS</t>
  </si>
  <si>
    <t xml:space="preserve">DEPARTAMENTO DE TALENTO HUMANO </t>
  </si>
  <si>
    <t>CONTROL DE OPERACIÓN</t>
  </si>
  <si>
    <t xml:space="preserve"> Normas y directrices que regulan las relaciones laborales dentro de la organización.</t>
  </si>
  <si>
    <t>REGLAMENTOS INTERNO DE TRABAJO</t>
  </si>
  <si>
    <t xml:space="preserve"> Normativas y directrices que regulan el comportamiento y las prácticas dentro de la organización.</t>
  </si>
  <si>
    <t>CODIGOS DE COMPORTAMIENTO INSTITUCIONAL</t>
  </si>
  <si>
    <t xml:space="preserve"> Registros de acciones tomadas en respuesta a incumplimientos de normas o conductas inapropiadas.</t>
  </si>
  <si>
    <t>PROCESOS DISCIPLINARIOS</t>
  </si>
  <si>
    <t>INFORMES DE EVALUACIÓN DE DESEMPEÑO</t>
  </si>
  <si>
    <t>INFORMES ORGANISMOS EXTERNOS</t>
  </si>
  <si>
    <t>Documento donde se registran las actividades de manera ordenada y que se ejecutara por áreas del Banco en procesos Misionales o transversales.</t>
  </si>
  <si>
    <t>PROGRAMAS DE BIENESTAR SOCIAL</t>
  </si>
  <si>
    <t>PROGRAMAS DE CRÈDITO A EMPLEADOS VEHICULO</t>
  </si>
  <si>
    <t>PROGRAMAS DE CRÈDITO A EMPLEADOS VIVIENDA</t>
  </si>
  <si>
    <t>PROGRAMAS DE GESTION  ETICA</t>
  </si>
  <si>
    <t xml:space="preserve">PROGRAMAS DE SALUD OCUPACIONAL </t>
  </si>
  <si>
    <t>PROGRAMAS ESPECIAL DE VACACIONES</t>
  </si>
  <si>
    <t>PROGRAMAS FORMACION Y DESARROLLO DEL TALENTO HUMANO</t>
  </si>
  <si>
    <t>PLANES ANUALES DE COMUNICACIONES INTERNAS</t>
  </si>
  <si>
    <t>PLANES ANUALES DE GESTIÓN</t>
  </si>
  <si>
    <t>PLANES DE TRABAJO DEL SISTEMA DE GESTIÓN DE SEGURIDAD Y SALUD EN EL TRABAJO</t>
  </si>
  <si>
    <t>ACTAS COMITÉ DE CONVIVENCIA LABORAL</t>
  </si>
  <si>
    <t>ACTAS COMITÉ DE SEGURIDAD VIAL</t>
  </si>
  <si>
    <t>ACTAS DE COMITÉ PARITARIO DE SALUD Y SEGURIDAD EN EL TRABAJO - COPASST</t>
  </si>
  <si>
    <t>es un conjunto de propiedades medibles del entorno laboral que son percibidas de forma directa e indirecta por los empleados, y que afectan su motivación y comportamiento.</t>
  </si>
  <si>
    <t>INFORMES DE RESULTADOS MEDICION DE CLIMA ORGANIZACIONAL</t>
  </si>
  <si>
    <t>Es una serie documental de manejo y acceso reservado por parte de los funcionarios de talento humano en donde se conservan cronológicamente todos los documentos de carácter administrativo relacionados con el vínculo laboral que se establece entre el funcionario y la entidad.” RUGELES, Antonio. La historia laboral como parte de la gestión de talento humano. Memorias del Seminario de Sistema Nacional de Archivos. 2003. Pág. 165.</t>
  </si>
  <si>
    <t>HISTORIAS LABORALES</t>
  </si>
  <si>
    <t>Relación de pago en la cual se registran los salarios, las bonificaciones y las deducciones de un periodo determinado, que realiza una entidad a sus funcionarios en cumplimiento de las  obligaciones contractuales.</t>
  </si>
  <si>
    <t>NOMINA</t>
  </si>
  <si>
    <t xml:space="preserve">DEPARTAMENTO DE TECNOLOGIA </t>
  </si>
  <si>
    <t>INVENTARIOS DE HARDWARE</t>
  </si>
  <si>
    <t>INVENTARIOS DE TECNOLOGÍA</t>
  </si>
  <si>
    <t>INFORMES  DE EVALUACIONES DE SERVICIO</t>
  </si>
  <si>
    <t xml:space="preserve">INFORMES DE INCIDENTES </t>
  </si>
  <si>
    <t>PLANES DE PRUEBAS</t>
  </si>
  <si>
    <t>PLANES DE REMEDIACIÓN DE VULNERABILIDADES</t>
  </si>
  <si>
    <t>PLANES ESTRATÉGICO DE TECNOLOGÍA DE LA INFORMACIÓN - PETI</t>
  </si>
  <si>
    <t>PLANES MANTENIMIENTO TECNOLÓGICO</t>
  </si>
  <si>
    <t>PLANES OPERATIVOS DE TECNOLOGIA TECNOLOGIA DE LA INFORMACON - POT</t>
  </si>
  <si>
    <t xml:space="preserve">DEPARTAMENTO DE TESORERIA </t>
  </si>
  <si>
    <t>CARTERA PASIVA</t>
  </si>
  <si>
    <t>COMPRA VENTA DIVISAS</t>
  </si>
  <si>
    <t>CUENTA DE AHORROS</t>
  </si>
  <si>
    <t>DERIVADOS</t>
  </si>
  <si>
    <t>EMISION DE BONOS</t>
  </si>
  <si>
    <t>INVERSIONES</t>
  </si>
  <si>
    <t>MERCADO MONETARIO</t>
  </si>
  <si>
    <t xml:space="preserve"> Informes y documentos que evalúan y proponen estrategias para el desarrollo y mejora de la organización.</t>
  </si>
  <si>
    <t>ANALISIS DE ESTRATEGIAS</t>
  </si>
  <si>
    <t>ANALISIS  ESTRATEGIAS  DE LIQUIDEZ DIARIA</t>
  </si>
  <si>
    <t>ANALISIS  ESTRATEGIAS MANEJO  DE INVERSIONES DIARIA</t>
  </si>
  <si>
    <t xml:space="preserve"> Registros del proceso de vinculación y actualización de información de contrapartes y clientes.</t>
  </si>
  <si>
    <t>HISTORIAS DE VINCULACION Y ACTUALIZACION DE CONTRAPARTES / CLIENTES</t>
  </si>
  <si>
    <t>La serie contiene informacion relativa a el reporte de la utilización de recursos de la emisión de los Bonos Sociales para crecer  de diferentes vigencias que se destinaron en su totalidad a financiar o refinanciar las actividades empresariales elegidas bajo los  criterios definidos</t>
  </si>
  <si>
    <t>REPORTE ANUAL DE USO DE RECURSOS</t>
  </si>
  <si>
    <t>MANUALES DE ADMINISTRACION DE RECURSOS</t>
  </si>
  <si>
    <t>MANUALES DE GESTION COMERCIAL DE TESORERIA</t>
  </si>
  <si>
    <t>MANUALES DE MANEJO DE INVERSIONES</t>
  </si>
  <si>
    <t>MANUALES DE PLANEACION FINANCIERA</t>
  </si>
  <si>
    <t xml:space="preserve">DEPARTAMENTO DE TRANSFORMACION DE PROCESOS </t>
  </si>
  <si>
    <t> instrumento didáctico en el que se calendariza y describe el plan de trabajo específico de cada una de los procesos del banco</t>
  </si>
  <si>
    <t>MANUALES CARTAS DESCRIPTIVAS</t>
  </si>
  <si>
    <t>“Documento que describe y especifica el Sistema de Gestión de la Calidad de una entidad.” NTCGP 1000 de 2009, pág. 12.</t>
  </si>
  <si>
    <t>MANUALES DE SISTEMA DE GESTION DE CALIDAD</t>
  </si>
  <si>
    <t>Agrupación documental en la que se registra la metodología utilizada para el diseño, formulación, seguimiento de los indicadores del desempeño de los procesos del Sistema Integrado de Gestión de una entidad.</t>
  </si>
  <si>
    <t>INFORMES DE GESTION DE INDICADORES</t>
  </si>
  <si>
    <t>corresponde a la aplicación de técnicas para la medición de trabajos administrativos que determina la cantidad de personal necesario para la eficiente realización de las tareas que se originan de las funciones asignadas a cada dependencia</t>
  </si>
  <si>
    <t>ESTUDIOS</t>
  </si>
  <si>
    <t>ESTUDIO DE CARGAS Y/O PROCESOS</t>
  </si>
  <si>
    <t>Descripción que contiene información acerca de las habilidades, fortalezas, debilidades, también es una agrupación documental en la que se registra la metodología utilizada para el diseño, formulación, seguimiento de los indicadores del desempeño de los procesos del Sistema Integrado de Gestión de una entidad.</t>
  </si>
  <si>
    <t>INFORMES DE DESEMPEÑO DEL SISTEMA DE GESTION DE CALIDAD</t>
  </si>
  <si>
    <t>PROYECTOS DE IMPLEMENTACIÓN NUEVOS PRODUCTOS</t>
  </si>
  <si>
    <t>PLANES DE AUDITORIA</t>
  </si>
  <si>
    <t>Documento en el que se registra los resultados de verificación entre las disposiciones planificadas y los requisitos del Sistema de Gestión de Calidad establecidos por la entidad.</t>
  </si>
  <si>
    <t>INFORMES DE AUDITORIA DEL SISTEMA DE GESTION DE CALIDAD</t>
  </si>
  <si>
    <t>PLANES DE COMUNICACIONES DEL SISTEMA DE GESTIÓN DE CALIDAD</t>
  </si>
  <si>
    <t>Está diseñado como una herramienta administrativa de uso cotidiano, ya que permite orientar el desempeño del trabajador ante cualquier duda. Por otro lado, también es instrumento que facilita el control interno de la organización, ya que detalla las labores que se deben llevar a cabo.</t>
  </si>
  <si>
    <t>MANUALES DE PROCESOS Y PROCEDIMIENTOS</t>
  </si>
  <si>
    <t>La estructura organizacional es el sistema jerárquico escogido para organizar a los trabajadores en un organigrama de una empresa. Gracias a ella, se abordan las formas de organización interna y administrativa. El reparto del trabajo en áreas o departamentos se ramifica en un árbol.</t>
  </si>
  <si>
    <t>PROYECTOS DE ESTRUCTURA ORGANIZACIONAL</t>
  </si>
  <si>
    <t>MANUALES DE ATENCIÓN AL CLIENTE, PRODUCTOS Y GARANTÍAS</t>
  </si>
  <si>
    <t>MANUALES DE CONTRATACIÓN Y DE ADMINISTRACIÓN DE ACTIVOS FIJOS</t>
  </si>
  <si>
    <t>MANUALES DE PROCESO E IMAGEN Y COMUNICACIÓN CORPORATIVA</t>
  </si>
  <si>
    <t>MANUALES SISTEMAS DE ADMINISTRACIÓN</t>
  </si>
  <si>
    <t>MANUALES SISTEMAS DE GESTIÓN Y AUDITORÍA</t>
  </si>
  <si>
    <t xml:space="preserve">DEPARTAMENTO DE TRANSFORMACIÓN DIGITAL </t>
  </si>
  <si>
    <t xml:space="preserve">INFORMES DE DIAGNOSTICO DE CARACTERIZACION </t>
  </si>
  <si>
    <t xml:space="preserve">DEPARTAMENTO GESTIÓN CONTABLE </t>
  </si>
  <si>
    <t xml:space="preserve"> Informes que presentan la situación financiera de la organización, incluyendo balance general, estado de resultados y flujo de efectivo.</t>
  </si>
  <si>
    <t>ESTADOS FINANCIEROS</t>
  </si>
  <si>
    <t>ESTADOS FINANCIEROS  PROGRAMA DE INVERSION BANCA DE LAS OPORTUNIDADES - PIBO</t>
  </si>
  <si>
    <t>ESTADOS FINANCIEROS BANCOLDEX INDIVIDUAL</t>
  </si>
  <si>
    <t>ESTADOS FINANCIEROS CGN CONTADURÍA GENERAL DE LA NACIÓN</t>
  </si>
  <si>
    <t>ESTADOS FINANCIEROS CONSOLIDADOS</t>
  </si>
  <si>
    <t>ESTADOS FINANCIEROS XBRL XTENSIBLE BUSINESS REPORTING LANGUAGE</t>
  </si>
  <si>
    <t xml:space="preserve"> Registros de transacciones financieras que sirven como evidencia de operaciones contables.</t>
  </si>
  <si>
    <t>COMPROBANTES CONTABLES</t>
  </si>
  <si>
    <t xml:space="preserve">COMPROBANTES DE CONTABILIDAD BANCOLDEX </t>
  </si>
  <si>
    <t>COMPROBANTES DE LOS MOVIMIENTOS DIARIOS CONTABLES</t>
  </si>
  <si>
    <t xml:space="preserve"> Registros oficiales de todas las transacciones financieras de la organización.</t>
  </si>
  <si>
    <t>LIBROS DE CONTABILIDAD</t>
  </si>
  <si>
    <t>LIBROS AUXILIARES</t>
  </si>
  <si>
    <t>LIBROS DE CONTABILIDAD BANCA DE LAS OPORTUNIDADES</t>
  </si>
  <si>
    <t>LIBROS DE CONTABILIDAD COLGAAP COLOMBIAN GENERALLY ACCEPTED ACCOUNTING PRINCIPLES</t>
  </si>
  <si>
    <t>LIBROS DE CONTABILIDAD NIIF NORMAS INTERNACIONALES DE INFORMACIÓN FINANCIERA COLOMBIA</t>
  </si>
  <si>
    <t>LIBROS DE CONTABILIDAD NIIF NORMAS INTERNACIONALES DE INFORMACIÓN FINANCIERA PLENA</t>
  </si>
  <si>
    <t>LIBROS OFICIALES  DE CONTABILIDAD NIIF NORMAS INTERNACIONALES DE INFORMACIÓN FINANCIERA COLOMBIA</t>
  </si>
  <si>
    <t>INFORMES CONTABLES</t>
  </si>
  <si>
    <t>INFORMES GRUPO BICENTENARIO</t>
  </si>
  <si>
    <t>DEPARTAMENTO JURÍDICO</t>
  </si>
  <si>
    <t xml:space="preserve"> Acuerdos de colaboración entre la organización y otras entidades para alcanzar objetivos comunes.</t>
  </si>
  <si>
    <t>CONVENIOS</t>
  </si>
  <si>
    <t>CONVENIOS INTERADMINISTRATIVOS</t>
  </si>
  <si>
    <t xml:space="preserve"> Acuerdos legales entre la organización y otras partes que establecen derechos y obligaciones mutuas.</t>
  </si>
  <si>
    <t>CONTRATOS</t>
  </si>
  <si>
    <t>CONTRATOS ABOGADOS EXTERNOS</t>
  </si>
  <si>
    <t xml:space="preserve">CONTRATOS DE  CREDITO Y ASISTENCIA TECNICA </t>
  </si>
  <si>
    <t>CONTRATOS DE COOPERACION</t>
  </si>
  <si>
    <t>CONTRATOS DE GARANTIAS Y CONTRAGARANTIAS</t>
  </si>
  <si>
    <t>CONTRATOS DE SEGUROS</t>
  </si>
  <si>
    <t>CONTRATOS MARCO DE DERIVADOS</t>
  </si>
  <si>
    <t>CONTRATOS Y CONVENIOS FINANCIEROS O DE OPERACION</t>
  </si>
  <si>
    <t xml:space="preserve"> Análisis y valoraciones sobre diferentes aspectos de la organización, como desempeño, proyectos o programas.</t>
  </si>
  <si>
    <t>EVALUACIONES</t>
  </si>
  <si>
    <t>EVALUACIONES JURÍDICAS</t>
  </si>
  <si>
    <t xml:space="preserve"> Documentos relacionados con acciones legales que buscan proteger los derechos constitucionales de los ciudadanos.</t>
  </si>
  <si>
    <t>ACCIONES CONSTITUCIONALES</t>
  </si>
  <si>
    <t xml:space="preserve"> ACCIONES DE CUMPLIMIENTO </t>
  </si>
  <si>
    <t xml:space="preserve"> ACCIONES DE GRUPO </t>
  </si>
  <si>
    <t xml:space="preserve"> ACCIONES DE TUTELA </t>
  </si>
  <si>
    <t xml:space="preserve"> ACCIONES POPULARES </t>
  </si>
  <si>
    <t xml:space="preserve"> Documentos relacionados con la retención y liberación de bienes por orden judicial.</t>
  </si>
  <si>
    <t>PROCESOS DE EMBARGOS Y DESEMBARGOS</t>
  </si>
  <si>
    <t xml:space="preserve"> Documentos relacionados con procedimientos legales en los que está involucrada la organización.</t>
  </si>
  <si>
    <t>PROCESOS JURIDICOS</t>
  </si>
  <si>
    <t>PROCESOS DE AGREGADOS COMERCIALES</t>
  </si>
  <si>
    <t>PROCESOS JURÍDICOS ADMINISTRATIVOS</t>
  </si>
  <si>
    <t>PROCESOS JURÍDICOS CONCURSALES</t>
  </si>
  <si>
    <t>PROCESOS JURÍDICOS CONTENCIOSOS</t>
  </si>
  <si>
    <t>PROCESOS LABORALES</t>
  </si>
  <si>
    <t xml:space="preserve"> Opiniones o interpretaciones técnicas sobre temas específicos emitidas por expertos o autoridades en la materia.</t>
  </si>
  <si>
    <t>CONCEPTOS</t>
  </si>
  <si>
    <t>CONCEPTOS JURÍDICOS</t>
  </si>
  <si>
    <t xml:space="preserve"> Publicaciones periódicas que informan sobre novedades, noticias y otros temas de interés para la organización.</t>
  </si>
  <si>
    <t>BOLETINES</t>
  </si>
  <si>
    <t>BOLETINES JURÍDICOS</t>
  </si>
  <si>
    <t xml:space="preserve"> Registros de quejas y reclamos presentados por clientes o usuarios y las acciones tomadas para resolverlos.</t>
  </si>
  <si>
    <t>QUEJAS Y RECLAMOS</t>
  </si>
  <si>
    <t xml:space="preserve"> Solicitudes formales presentadas por ciudadanos o entidades para obtener información o respuesta de la organización.</t>
  </si>
  <si>
    <t>DERECHOS DE PETICION</t>
  </si>
  <si>
    <t>Contiene informacion referente a los dispuesto a por el Sistema Integral de verdad, justicia, reparación y no repetición donde el Banco toma parte como parte del sistema desde su misionalidad</t>
  </si>
  <si>
    <t>SENTENCIAS SISTEMA DE ATENCION Y REPARACION A VICTIMAS (SNARIV)</t>
  </si>
  <si>
    <t>Documento elaborado para públicos de interés del Banco que contiene información del desempeño económico, ambiental, social y de gobierno corporativo.</t>
  </si>
  <si>
    <t>INFORMES DE SOSTENIBILIDAD</t>
  </si>
  <si>
    <t>ACTAS COMITÉ DE CONCILIACION Y DEFENSA</t>
  </si>
  <si>
    <t>ACTAS DE COMITÉ JURíDICO</t>
  </si>
  <si>
    <t>DEPARTAMENTO TÉCNICO</t>
  </si>
  <si>
    <t>CONTROL DESEMBOLSOS COMPODES</t>
  </si>
  <si>
    <t>CONTROL ENVIÓ TÍTULOS VALORES</t>
  </si>
  <si>
    <t xml:space="preserve"> Procedimientos relacionados con la colocación de productos o servicios en el mercado.</t>
  </si>
  <si>
    <t>PROCESO OPERACIONES DE COLOCACION</t>
  </si>
  <si>
    <t>PROCESOS OPERACIONES ALIADO EXPORTADOR</t>
  </si>
  <si>
    <t>PROCESOS OPERACIONES AVALES</t>
  </si>
  <si>
    <t>PROCESOS OPERACIONES DE CRÉDITO</t>
  </si>
  <si>
    <t>PROCESOS OPERACIONES DE FACTORING</t>
  </si>
  <si>
    <t xml:space="preserve">PROCESOS OPERACIONES DE LEASING </t>
  </si>
  <si>
    <t>PROCESOS OPERACIONES LIQUIDEX</t>
  </si>
  <si>
    <t>PROCESOS OPERACIONES NO EFECTUADAS</t>
  </si>
  <si>
    <t xml:space="preserve"> Registros de bienes que han sido devueltos a la organización.</t>
  </si>
  <si>
    <t>HISTORIALES DE BIENES RESTITUIDOS</t>
  </si>
  <si>
    <t xml:space="preserve"> Registros de bienes recibidos como forma de pago de deudas.</t>
  </si>
  <si>
    <t>HISTORIALES DE BIENES RECIBIDOS EN DACION DE PAGO</t>
  </si>
  <si>
    <t>INFORMES DE GESTIÓN Y SEGUIMIENTO</t>
  </si>
  <si>
    <t xml:space="preserve">GERENCIA DE CUMPLIMIENTO </t>
  </si>
  <si>
    <t>INFORMES DE OFICIAL DE CUMPLIMIENTO</t>
  </si>
  <si>
    <t>Documento donde se registra las acciones y actividades en cumplimiento de la Ley de Cumplimiento Fiscal de Cuentas en el Extranjero (Fatca, por su sigla en inglés), cuyo objetivo de identificar y obtener información sobre los ciudadanos, residentes y responsables fiscales de Estados Unidos (US person) que tengan dinero u otros activos financieros fuera de ese país.</t>
  </si>
  <si>
    <t>MANUALES DEL SISTEMA PARA EL CUMPLIMIENTO DE FATCA (FOREIGN ACCOUNT TAX. COMPLIANCE ACT) Y CRS (COMMON REPORTING STANDARD)</t>
  </si>
  <si>
    <t>Documento donde se registra las pautas para la operación del Sistema de Administración del Riesgo de Lavado de Activos y de la Financiación del Terrorismo (SARLAFT).</t>
  </si>
  <si>
    <t>MANUALES DEL SISTEMA DE ADMINISTRACION DEL RIESGO DE LAVADO DE ACTIVOS Y FINANCIACION DEL TERRORISMO - SARLAFT</t>
  </si>
  <si>
    <t>REQUERIMIENTOS ÓRGANOS DE CONTROL DEL SISTEMA FINANCIERO</t>
  </si>
  <si>
    <t>Documento equivalente a  Reporte de operaciones sospechosas – ROS: El reporte de operaciones sospechosas debe ser elaborado por el Banco, cuando se presente cualquier operación que por sus características particulares tenga la condición de sospechosa o aquellas intentadas o rechazadas que contengan características que les otorgue el carácter de sospechosas, según lo indicado en el artículo 102 del Estatuto Orgánico del Sistema Financiero, modificado por el artículo 1 de la Ley 1121 de 2006 y el Capítulo Décimo Primero del Título Primero de la Circular Externa 007 de 1996 de la SFC.</t>
  </si>
  <si>
    <t>INFORMES DE OPERACIONES SOSPECHOSAS</t>
  </si>
  <si>
    <t>Documento que por vigencia establece las actividades de capacitación para el cumplimiento de las actividades del Sistema de Administración del Riesgo de Lavado de Activos y de la Financiación del Terrorismo (SARLAFT).</t>
  </si>
  <si>
    <t>PLANES DE CAPACITACION DEL SISTEMA DE ADMINISTRACION DEL RIESGO DE LAVADO DE ACTIVOS Y FINANCIACION DEL TERRORISMO - SARLAFT</t>
  </si>
  <si>
    <t>Documentos que refieren solicitudes al Banco relacionados con posibles citaciones, órdenes judiciales u otros documentos legales que citan un estatuto u otras leyes en relación con algún tipo de reclamo o demanda.</t>
  </si>
  <si>
    <t>REQUERIMIENTOS JUDICIALES</t>
  </si>
  <si>
    <t xml:space="preserve">Documentos que registran las actividades de seguimiento y control realizadas por las entidades en relación con el riesgo de lavado de activos y financiación del terrorismo. </t>
  </si>
  <si>
    <t>REPORTES DE MONITOREO SISTEMA DE ADMINISTRACION DEL RIESGO DE LAVADO DE ACTIVOS Y FINANCIACION DEL TERRORISMO - SARLAFT</t>
  </si>
  <si>
    <t>GERENCIA PROGRAMA DE INVERSIÓN BANCA DE LAS OPORTUNIDADES</t>
  </si>
  <si>
    <t xml:space="preserve"> Evidencia de los procesos que se llevan a cabo para la determinación de los grupos objetivos para el desarrollo de los proyectos de inversión, de acuerdo con la finalidad y misión de la Organización y en articulación con los Planes de Desarrollo y Estratégicos establecidos</t>
  </si>
  <si>
    <t>PROGRAMAS DE INCLUSION FINANCIERA</t>
  </si>
  <si>
    <t xml:space="preserve">INFORMES SEGUIMIENTO INTEGRAL DEL PROGRAMA </t>
  </si>
  <si>
    <t>PROGRAMAS DE ANÁLISIS ECONÓMICO</t>
  </si>
  <si>
    <t>PROGRAMAS DE GESTIÓN DE COMUNICACIONES</t>
  </si>
  <si>
    <t>PLANES FINANCIEROS</t>
  </si>
  <si>
    <t>Documentos que registran las etapas y métodos que se utilizan para elegir las iniciativas más adecuadas el PIBO, considerando criterios como viabilidad, impacto y alineación con objetivos estratégicos.</t>
  </si>
  <si>
    <t>PROCESOS DE SELECCION PROYECTOS Y PROGRAMAS</t>
  </si>
  <si>
    <t>OFICINA COOPERACION Y RELACIONES INTERNACIONALES</t>
  </si>
  <si>
    <t>INVENTARIOS DE FUENTES</t>
  </si>
  <si>
    <t>INFORME DE SEGUIMIENTO A PROYECTOS</t>
  </si>
  <si>
    <t>PROYECTOS DE COOPERACIÓN</t>
  </si>
  <si>
    <t>OFICINA DE CONTRATACION</t>
  </si>
  <si>
    <t>CONTRATOS DE BIENES Y SERVICIOS</t>
  </si>
  <si>
    <t xml:space="preserve"> Registros de procesos de contratación que no han resultado en la adjudicación de un contrato.</t>
  </si>
  <si>
    <t>PROCESOS CONTRACTUALES DECLARADOS DESIERTOS</t>
  </si>
  <si>
    <t xml:space="preserve">OFICINA DE DESARROLLO SOSTENIBLE </t>
  </si>
  <si>
    <t xml:space="preserve"> Acuerdos estratégicos entre la organización y otras entidades para fortalecer relaciones y alcanzar metas conjuntas.</t>
  </si>
  <si>
    <t>CONVENIOS Y ALIANZAS</t>
  </si>
  <si>
    <t>ALIANZAS ESTRATEGICAS</t>
  </si>
  <si>
    <t xml:space="preserve"> Documentación relacionada con la creación y desarrollo de nuevos productos o servicios ofrecidos por la organización.</t>
  </si>
  <si>
    <t>DISEÑO DE PRODUCTOS</t>
  </si>
  <si>
    <t xml:space="preserve">PRODUCTOS NO FINANCIEROS </t>
  </si>
  <si>
    <t>INFORME SOSTENIBLE ADELANTE</t>
  </si>
  <si>
    <t>INFORMES FONDO MUJER EMPRENDE</t>
  </si>
  <si>
    <t>INFORMES LA DEUTSCHE GESELLSCHAFT FÜR INTERNATIONALE ZUSAMME- NARBEIT - GIZ SEMESTRAL</t>
  </si>
  <si>
    <t>INFORMES SEMESTRAL BANCO INTERAMERICANO DE DESARROLLO BID</t>
  </si>
  <si>
    <t>INFORMES UNIDAD DE VICTIMAS</t>
  </si>
  <si>
    <t>Documento de cierta extensión en que se expone y analiza temáticas del negocio del Banco cuyo el resultado es de interés del mismo.</t>
  </si>
  <si>
    <t>ESTUDIOS DE MERCADO EXTERNO</t>
  </si>
  <si>
    <t>ESTUDIOS DE MERCADO INTERNOS</t>
  </si>
  <si>
    <t>PROGRAMAS DE SOSTENIBILIDAD</t>
  </si>
  <si>
    <t>PROGRAMAS ESPECIALES</t>
  </si>
  <si>
    <t xml:space="preserve">OFICINA DE GESTIÓN PRESUPUESTAL </t>
  </si>
  <si>
    <t>INFORMES GESTIÓN PRESUPUESTAL</t>
  </si>
  <si>
    <t>Estimación de ingresos y gastos necesarios para atender las necesidades del Banco en cada vigencia fiscal. Este documento  se presenta a la Junta Directiva para su aprobación.</t>
  </si>
  <si>
    <t>PROYECTOS DE PRESUPUESTO</t>
  </si>
  <si>
    <t xml:space="preserve">OFICINA DE GESTIÓN TRIBUTARIA </t>
  </si>
  <si>
    <t xml:space="preserve"> Documentos presentados ante las autoridades fiscales que detallan las obligaciones tributarias de la organización.</t>
  </si>
  <si>
    <t>DECLARACIONES TRIBUTARIAS</t>
  </si>
  <si>
    <t>DECLARACIONES DE ACTIVOS EN EL EXTERIOR</t>
  </si>
  <si>
    <t>DECLARACIONES DE IMPUESTO DE INDUSTRIA Y COMERCIO</t>
  </si>
  <si>
    <t>DECLARACIONES DE IMPUESTO DE RENTA Y COMPLEMENTARIOS</t>
  </si>
  <si>
    <t>DECLARACIONES DE IMPUESTO DE VEHÍCULOS PROPIOS</t>
  </si>
  <si>
    <t>DECLARACIONES DE IMPUESTO PREDIAL Y CONTRIBUCIÓN POR VALORACIÓN PROPIOS</t>
  </si>
  <si>
    <t>DECLARACIONES DE IMPUESTOS AL VALOR AGREGADO IVA</t>
  </si>
  <si>
    <t>DECLARACIONES DE RETENCIÓN EN LA FUENTE</t>
  </si>
  <si>
    <t>DECLARACIONES DE RETENCIÓN ICA</t>
  </si>
  <si>
    <t>DECLARACIONES GRAVÁMEN A LOS MOVIMIENTOS FINANCIEROS</t>
  </si>
  <si>
    <t xml:space="preserve"> Informes que recopilan y presentan información proveniente de fuentes externas a la organización.</t>
  </si>
  <si>
    <t>REPORTES DE INFORMACION EXOGENA</t>
  </si>
  <si>
    <t>REPORTES MEDIOS MAGNÉTICOS DIAN</t>
  </si>
  <si>
    <t>REPORTES MEDIOS MAGNÉTICOS SECRETARÍA DE HACIENDA BOGOTÁ</t>
  </si>
  <si>
    <t>MANUALES DE GESTIÓN TRIBUTARIA</t>
  </si>
  <si>
    <t>OFICINA DE INDUSTRIAS CREATIVAS</t>
  </si>
  <si>
    <t>INFORMES ESTRATÉGICOS</t>
  </si>
  <si>
    <t>INFORMES GESTIÓN DE PRODUCTO</t>
  </si>
  <si>
    <t>PROYECTOS DE DISEÑO DE PRODUCTOS</t>
  </si>
  <si>
    <t xml:space="preserve">OFICINA DE INNOVACIÓN </t>
  </si>
  <si>
    <t xml:space="preserve">Documento definido como un plan estratégico con el objetivo de crear nuevos productos o servicios u ofrecer una solución o mejora a cualquier aspecto del banco, sea para los clientes externos o internos y puede involucrar a un proceso o toda la entidad </t>
  </si>
  <si>
    <t>PROYECTOS DE INNOVACION</t>
  </si>
  <si>
    <t>Documento donde se registran las acciones que tienen como objetivo recopilar información sobre el estado actual de un segmento determinado mercado de interés del Banco.</t>
  </si>
  <si>
    <t>ESTUDIOS DE MERCADO</t>
  </si>
  <si>
    <t>Documento que recolecta y analiza datos con el fin de poder tomar decisiones para el Banco acerca de un proyecto o programa, su avance y posibles modificaciones.</t>
  </si>
  <si>
    <t>INFORMES DE EVALUACION DE PROYECTOS</t>
  </si>
  <si>
    <t xml:space="preserve">Un Plan Estratégico Sectorial, se define como un instrumento de la gestión de planeación sectorial, que contempla los lineamientos normativos y misionales asignados a un sector de gobierno específico para que, en cumplimiento de las políticas públicas, Planes de Desarrollo y los programas y proyectos, contribuya a mejorar el desempeño de la administración en la entrega de bienes y servicios. </t>
  </si>
  <si>
    <t>PLANES ESTRATEGICO SECTORIAL</t>
  </si>
  <si>
    <t xml:space="preserve">OFICINA DE INTERNACIONALIZACIÓN EMPRESARIAL </t>
  </si>
  <si>
    <t>INFORME DE ANÁLISIS TENDENCIAS MERCADO DEL SEGMENTO</t>
  </si>
  <si>
    <t>INFORMES DE MONITOREO DE PRODUCTO</t>
  </si>
  <si>
    <t>PROYECTOS DISEÑO DEL PRODUCTO</t>
  </si>
  <si>
    <t>PLANES DE POSICIONAMIENTO</t>
  </si>
  <si>
    <t>OFICINA DE RIESGO OPERATIVO Y CONTINUIDAD</t>
  </si>
  <si>
    <t xml:space="preserve"> Registros de incidentes que han afectado o podrían afectar las operaciones de la organización.</t>
  </si>
  <si>
    <t>REGISTROS DE EVENTOS DE RIESGO OPERATIVO</t>
  </si>
  <si>
    <t xml:space="preserve"> Representaciones gráficas que identifican y evalúan los riesgos a los que está expuesta la organización.</t>
  </si>
  <si>
    <t>MAPAS DE RIESGO</t>
  </si>
  <si>
    <t xml:space="preserve">
MAPAS DE RIESGO OPERACIONAL DE LOS PROCESOS</t>
  </si>
  <si>
    <t>MAPAS DE RIESGO OPERACIONAL INSTITUCIONAL</t>
  </si>
  <si>
    <t>INFORMES ANALISIS IMPACTO DE NEGOCIO (BIA)</t>
  </si>
  <si>
    <t>INFORMES DE CONCILIACIÓN CONTABLE</t>
  </si>
  <si>
    <t>INFORMES RIESGO OPERACIONAL Y ESTRATÉGICO</t>
  </si>
  <si>
    <t xml:space="preserve">PROGRAMA DE PREVENCION DE RIESGOS DE FRAUDE Y CORRUPCIÓN </t>
  </si>
  <si>
    <t>PLANES  DE TRABAJO DEL SISTEMA DE ADMINISTRACIÓN DE RIESGO</t>
  </si>
  <si>
    <t>PLANES DE CAPACITACION SEGURIDAD, CIBERSEGURIDAD Y DATOS PERSONALES</t>
  </si>
  <si>
    <t>MANUALES DEL SISTEMA DE ADMINISTRACIÓN DE RIESGOS DE LAS ENTIDADES EXCEPTUADAS DEL SIAR - SARE</t>
  </si>
  <si>
    <t>MANUALES DEL SISTEMA DE ADMINISTRACIÓN DEL RIESGO OPERATIVO - SARO</t>
  </si>
  <si>
    <t>MANUALES DEL SISTEMA DE GESTIÓN DE CONTINUIDAD DE NEGOCIO - SGCN</t>
  </si>
  <si>
    <t xml:space="preserve">OFICINA DE SERVICIO AL CLIENTE  </t>
  </si>
  <si>
    <t>INFORMES DE PLATAFORMAS COMERCIALES</t>
  </si>
  <si>
    <t>INFORMES SERVICIOS CONSUMIDOR FINANCIERO</t>
  </si>
  <si>
    <t>MANUALES DEL SISTEMA DE ATENCIÓN AL CONSUMIDOR FINANCIERO</t>
  </si>
  <si>
    <t xml:space="preserve">OFICINA DE SERVICIOS NO FINANCIEROS </t>
  </si>
  <si>
    <t>PROGRAMAS CAMPUS VIRTUAL</t>
  </si>
  <si>
    <t>PROGRAMAS PLATAFORMA CONECTA DIGITAL</t>
  </si>
  <si>
    <t>PROGRAMAS PLATAFORMA DATLAS</t>
  </si>
  <si>
    <t>PLANES ANUALES DE SERVICIOS NO FINANCIEROS</t>
  </si>
  <si>
    <t xml:space="preserve">PLANES DE ACTIVIDADES A DESARROLLAR NO CONTRACTUALES </t>
  </si>
  <si>
    <t>OFICINA JURIDICA PYMES</t>
  </si>
  <si>
    <t>PROCESOS CONCURSALES</t>
  </si>
  <si>
    <t>PROCESOS DE RESTITUCIÓN</t>
  </si>
  <si>
    <t>PROCESOS EJECUTIVOS</t>
  </si>
  <si>
    <t>PROCESOS ORDINARIOS</t>
  </si>
  <si>
    <t>OFICINA REGIONAL  ATLÁNTICO</t>
  </si>
  <si>
    <t xml:space="preserve">INFORMES DE GESTIÓN </t>
  </si>
  <si>
    <t>OFICINA REGIONAL ANTIOQUIA</t>
  </si>
  <si>
    <t>OFICINA REGIONAL BOGOTÁ</t>
  </si>
  <si>
    <t>OFICINA REGIONAL CENTRO ORIENTE</t>
  </si>
  <si>
    <t>OFICINA REGIONAL CENTRO SUR</t>
  </si>
  <si>
    <t>OFICINA REGIONAL OCCIDENTE</t>
  </si>
  <si>
    <t>OFICINA REGIONAL SANTANDER</t>
  </si>
  <si>
    <t xml:space="preserve">OFICINA SEGURIDAD DE LA INFORMACIÓN </t>
  </si>
  <si>
    <t>PLANES DE CAPACITACION  PROTECCION DE DATOS</t>
  </si>
  <si>
    <t>PLANES DE CAPACITACION SISTEMA SOCIETY FOR WORLDWIDE INTERBANK FINANCIAL TELECOMMUNICATION - SWIFT</t>
  </si>
  <si>
    <t>Son los documentos relacionados con el estudio, concepto o recomendación de acciones a implementar para la adopción de un políticas internas del Banco, planes o programas, o los relacionados al seguimiento de las mismas</t>
  </si>
  <si>
    <t>POLITICAS DE TRATAMIENTO DE DATOS PERSONALES</t>
  </si>
  <si>
    <t>MANUALES DEL SISTEMA DE GESTIÓN DE LA SEGURIDAD DE LA INFORMACIÓN</t>
  </si>
  <si>
    <t xml:space="preserve">PRESIDENCIA </t>
  </si>
  <si>
    <t>Documento donde se planteas las iniciativas de carácter cultural que el Banco apoyara por vigencia</t>
  </si>
  <si>
    <t>PROYECTOS DE RESPONSABILIDAD CULTURAL</t>
  </si>
  <si>
    <t>Documento integrado generalmente en el plan de negocio que recoge la planificación económico-financiera, estratégica y organizativa con la que el Banco cuenta para abordar sus objetivos y alcanzar su misión de futuro.</t>
  </si>
  <si>
    <t>PLANES ESTRATEGICOS</t>
  </si>
  <si>
    <t>En dicho informe, generalmente se hacen recomendaciones y proposiciones al máximo órgano social (asamblea general de accionistas o junta de socios), quien, en últimas, es el que tiene el poder máximo para determinar el rumbo de la sociedad en este caso el Banco.</t>
  </si>
  <si>
    <t>INFORMES A ASAMBLEA GENERAL DE ACCIONISTAS</t>
  </si>
  <si>
    <t>Informe que refleja información relacionada con la actividad desarrollada por la presidencia con respecto a eventos culturales relacionados con el Banco</t>
  </si>
  <si>
    <t>INFORMES DE RESULTADOS DE EVENTOS CULTURALES</t>
  </si>
  <si>
    <t>Informe que refleja información relacionada con la situación financiera del Banco puede ser periódico.</t>
  </si>
  <si>
    <t>INFORMES FINANCIEROS</t>
  </si>
  <si>
    <t>Informes producidos de manera periódica por exigencia de normatividad aplicable por solicitud expresa de la entidad competente.</t>
  </si>
  <si>
    <t>INFORMES A ENTIDADES DEL ESTADO</t>
  </si>
  <si>
    <t>Un proyecto de distribución de utilidades repartibles con la deducción de la suma calculada para el pago del impuesto sobre la renta y sus complementarios por el correspondiente ejercicio gravable. Artículo 446 del Código de Comercio</t>
  </si>
  <si>
    <t>PROYECTOS DE DISTRIBUCION DE UTILIDADES</t>
  </si>
  <si>
    <t>VICEPRESIDENCIA COMERCIAL</t>
  </si>
  <si>
    <t>PLANES COMERCIALES</t>
  </si>
  <si>
    <t>VICEPRESIDENCIA DE CREDITO DIRECTO</t>
  </si>
  <si>
    <t>INFORMES DESEMBOLSOS Y SALDOS DE CARTERA</t>
  </si>
  <si>
    <t>INFORMES INDICADOR BALANCE SCORE CARD</t>
  </si>
  <si>
    <t>INFORMES JUNTA DIRECTIVA</t>
  </si>
  <si>
    <t>INFORMES LEY DE VICTIMAS</t>
  </si>
  <si>
    <t xml:space="preserve">VICEPRESIDENCIA DE ESTRATEGIA CORPORATIVA </t>
  </si>
  <si>
    <t>VICEPRESIDENCIA DE OPERACIONES Y TECNOLOGÍA</t>
  </si>
  <si>
    <t>ACTAS DE CONTINUIDAD DEL NEGOCIO</t>
  </si>
  <si>
    <t>ACTAS DE SEGUIMIENTO DE PROYECTOS</t>
  </si>
  <si>
    <t>ACTAS PLAN OPERATIVO</t>
  </si>
  <si>
    <t xml:space="preserve">VICEPRESIDENCIA DE RIESGO Y CREDITO </t>
  </si>
  <si>
    <t>INFORMES A CONTRALORÍA INTERNA</t>
  </si>
  <si>
    <t>VICEPRESIDENCIA DE TALENTO HUMANO</t>
  </si>
  <si>
    <t>INFORMES DE GESTIÒN</t>
  </si>
  <si>
    <t>VICEPRESIDENCIA FINANCIERA</t>
  </si>
  <si>
    <t xml:space="preserve"> Documentos que acreditan el cumplimiento de normas, estándares o requisitos específicos.</t>
  </si>
  <si>
    <t>CERTIFICACIONES</t>
  </si>
  <si>
    <t xml:space="preserve">CERTIFICACIONES ADMINISTRADOR DEL MERCADO DE VALORES - AMV </t>
  </si>
  <si>
    <t>PLANES DE ACCIÓN</t>
  </si>
  <si>
    <t xml:space="preserve">ACTAS DEL COMITE IMPLEMENTACION DE LA NORMATIVIDAD DE LA ACTIVIDAD DE ASESORIA </t>
  </si>
  <si>
    <t xml:space="preserve">VICEPRESIDENCIA JURIDICA - SECRETARIA GENERAL </t>
  </si>
  <si>
    <t xml:space="preserve"> Normas y reglas que rigen la constitución y funcionamiento de la organización.</t>
  </si>
  <si>
    <t>ESTATUTOS</t>
  </si>
  <si>
    <t xml:space="preserve"> Registros de las posesiones y representaciones legales de los miembros de la junta directiva y revisores fiscales.</t>
  </si>
  <si>
    <t>LIBROS POSESIONES REPRESENTACIONES LEGALES, MIEMBROS DE JUNTA DIRECTIVA Y REVISORES FISCALES</t>
  </si>
  <si>
    <t xml:space="preserve"> Registros de los accionistas de la organización y sus participaciones.</t>
  </si>
  <si>
    <t>LIBROS DE REGISTRO DE ACCIONISTAS</t>
  </si>
  <si>
    <t xml:space="preserve">INFORMES A ENTES DE CONTROL </t>
  </si>
  <si>
    <t>INFORMES CONGRESO DE LA REPÚBLICA</t>
  </si>
  <si>
    <t>INFORMES DEFENSOR CONSUMIDOR FINANCIERO</t>
  </si>
  <si>
    <t>INFORMES REVISORÍA FISCAL</t>
  </si>
  <si>
    <t xml:space="preserve">REQUERIMIENTOS ACCIONISTAS </t>
  </si>
  <si>
    <t>PLANES DE ACTIVIDADES SECRETARÍA GENERAL</t>
  </si>
  <si>
    <t>ACTAS ASAMBLEA ACCIONISTAS</t>
  </si>
  <si>
    <t>ACTAS COMITÉ DE ADMINISTRACIÓN DE RIESGO</t>
  </si>
  <si>
    <t>ACTAS COMITÉ DE AUDITORÍA</t>
  </si>
  <si>
    <t>ACTAS DE COMITÉ DE GOBIERNO CORPORATIVO</t>
  </si>
  <si>
    <t>ACTAS DE COMITÉ EXTERNO DE CRÉDITO CORPORATIVO</t>
  </si>
  <si>
    <t>ACTAS JUNTA DIRECTIVA</t>
  </si>
  <si>
    <t>POLITICAS DE RESPETO A LOS DERECHOS HUMANOS</t>
  </si>
  <si>
    <t xml:space="preserve">Fecha de la calificación </t>
  </si>
  <si>
    <t>x</t>
  </si>
  <si>
    <t>Código del Registro</t>
  </si>
  <si>
    <t>NOMBRE DEL PROCESO</t>
  </si>
  <si>
    <t>Clase de documento</t>
  </si>
  <si>
    <t>Nombre del Area responsable de la producción de la información (PROPIETARIO)</t>
  </si>
  <si>
    <t>Nombre del Area responsable de la custodia de la información
(CUSTODIO)</t>
  </si>
  <si>
    <t>UBICACIÓN DE LA INFORMACIÓN</t>
  </si>
  <si>
    <t>Nombre o título de la Categoría de la Información 
(Serie)</t>
  </si>
  <si>
    <t xml:space="preserve">Nombre o título de la información </t>
  </si>
  <si>
    <t>Idioma</t>
  </si>
  <si>
    <t xml:space="preserve"> Medio de Conservación y/o soporte</t>
  </si>
  <si>
    <t>Descripcion de la cateroria de informacion</t>
  </si>
  <si>
    <t>Formato</t>
  </si>
  <si>
    <t>Plazo de la clasificacion o reserva</t>
  </si>
  <si>
    <t>Clasificacion de la Informacion</t>
  </si>
  <si>
    <t>Excepción total o parcial</t>
  </si>
  <si>
    <t>Objetivo legítimo de la excepción</t>
  </si>
  <si>
    <t>Fundamento Constitucional o legal</t>
  </si>
  <si>
    <t>Fundamento jurídico de la excepción</t>
  </si>
  <si>
    <t>La información relacionada con esta serie/subserie (Asunto) en?</t>
  </si>
  <si>
    <t>indique el área en la que se encuentra en ARCHIVO FÍSICO (EN GESTIÓN)</t>
  </si>
  <si>
    <t>Indique si la información física fue transferida al archivo físico (Central - gestión documental DOP)</t>
  </si>
  <si>
    <t>Subserie</t>
  </si>
  <si>
    <t>Tipo Documental</t>
  </si>
  <si>
    <t>Anexos</t>
  </si>
  <si>
    <r>
      <t xml:space="preserve">100_PRE_PRESIDENCIA
</t>
    </r>
    <r>
      <rPr>
        <b/>
        <sz val="8"/>
        <color rgb="FF000000"/>
        <rFont val="Arial"/>
        <family val="2"/>
      </rPr>
      <t xml:space="preserve">
MACROPROCESO
</t>
    </r>
    <r>
      <rPr>
        <sz val="8"/>
        <color rgb="FF000000"/>
        <rFont val="Arial"/>
        <family val="2"/>
      </rPr>
      <t xml:space="preserve">DE Direccionamiento Estratégico
</t>
    </r>
    <r>
      <rPr>
        <b/>
        <sz val="8"/>
        <color rgb="FF000000"/>
        <rFont val="Arial"/>
        <family val="2"/>
      </rPr>
      <t xml:space="preserve">PROCESO
</t>
    </r>
    <r>
      <rPr>
        <sz val="8"/>
        <color rgb="FF000000"/>
        <rFont val="Arial"/>
        <family val="2"/>
      </rPr>
      <t xml:space="preserve">DE - PES Planeación y Gestión Estratégica 
</t>
    </r>
    <r>
      <rPr>
        <b/>
        <sz val="8"/>
        <color rgb="FF000000"/>
        <rFont val="Arial"/>
        <family val="2"/>
      </rPr>
      <t xml:space="preserve">SUBPROCESO
</t>
    </r>
    <r>
      <rPr>
        <sz val="8"/>
        <color rgb="FF000000"/>
        <rFont val="Arial"/>
        <family val="2"/>
      </rPr>
      <t>DE-PES-S-001 Definición de métricas, monitoreo y seguimiento al plan de acción estratégico</t>
    </r>
  </si>
  <si>
    <t>Documento interno</t>
  </si>
  <si>
    <t>*Comunicación oficial 
*Informe</t>
  </si>
  <si>
    <t>Español</t>
  </si>
  <si>
    <t>Electrónico</t>
  </si>
  <si>
    <t>PDF</t>
  </si>
  <si>
    <r>
      <t xml:space="preserve">100_PRE_PRESIDENCIA
</t>
    </r>
    <r>
      <rPr>
        <b/>
        <sz val="8"/>
        <color rgb="FF000000"/>
        <rFont val="Arial"/>
        <family val="2"/>
      </rPr>
      <t xml:space="preserve">
MACROPROCESO
</t>
    </r>
    <r>
      <rPr>
        <sz val="8"/>
        <color rgb="FF000000"/>
        <rFont val="Arial"/>
        <family val="2"/>
      </rPr>
      <t xml:space="preserve">DE Direccionamiento Estratégico
</t>
    </r>
    <r>
      <rPr>
        <b/>
        <sz val="8"/>
        <color rgb="FF000000"/>
        <rFont val="Arial"/>
        <family val="2"/>
      </rPr>
      <t xml:space="preserve">PROCESO
</t>
    </r>
    <r>
      <rPr>
        <sz val="8"/>
        <color rgb="FF000000"/>
        <rFont val="Arial"/>
        <family val="2"/>
      </rPr>
      <t xml:space="preserve">DE - PES Planeación y Gestión Estratégica 
</t>
    </r>
    <r>
      <rPr>
        <b/>
        <sz val="8"/>
        <color rgb="FF000000"/>
        <rFont val="Arial"/>
        <family val="2"/>
      </rPr>
      <t xml:space="preserve">SUBPROCESO
</t>
    </r>
    <r>
      <rPr>
        <sz val="8"/>
        <color rgb="FF000000"/>
        <rFont val="Arial"/>
        <family val="2"/>
      </rPr>
      <t xml:space="preserve">DE-PES-S-002 Definición y formulación de la estrategia y plan de acción estratégico
</t>
    </r>
  </si>
  <si>
    <t>*Comunicación oficial 
*Plan</t>
  </si>
  <si>
    <t>*Comunicación oficial 
*Proyecto</t>
  </si>
  <si>
    <r>
      <t xml:space="preserve">100.1_DCO_DEPARTAMENTO DE COMUNICACIONES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GEC Gestión de las comunicaciones
</t>
    </r>
    <r>
      <rPr>
        <b/>
        <sz val="8"/>
        <color theme="1"/>
        <rFont val="Arial"/>
        <family val="2"/>
      </rPr>
      <t>SUBPROCESO</t>
    </r>
    <r>
      <rPr>
        <sz val="8"/>
        <color theme="1"/>
        <rFont val="Arial"/>
        <family val="2"/>
      </rPr>
      <t xml:space="preserve">
DE-GEC-S-004 Planeación y ejecución de las comunicaciones</t>
    </r>
  </si>
  <si>
    <t>*Comunicación Oficial
*Matriz
*Fotografías de Eventos
*Videos de Eventos, promocionales, testimoniales</t>
  </si>
  <si>
    <t>PDF-RAW-JPG-PNG-MP4-RAW</t>
  </si>
  <si>
    <t>*Comunicación Oficial
*Matriz
*Fotografías de Eventos</t>
  </si>
  <si>
    <t>PDF-RAW-JPG-PNG</t>
  </si>
  <si>
    <r>
      <t xml:space="preserve">100.1_DCO_DEPARTAMENTO DE COMUNICACIONES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GEC Gestión de las comunicaciones
</t>
    </r>
    <r>
      <rPr>
        <b/>
        <sz val="8"/>
        <color theme="1"/>
        <rFont val="Arial"/>
        <family val="2"/>
      </rPr>
      <t>SUBPROCESO</t>
    </r>
    <r>
      <rPr>
        <sz val="8"/>
        <color theme="1"/>
        <rFont val="Arial"/>
        <family val="2"/>
      </rPr>
      <t xml:space="preserve">
DE-GEC-S-002 Seguimiento a las comunicaciones</t>
    </r>
  </si>
  <si>
    <t>*Informe</t>
  </si>
  <si>
    <t>*Presentación
*Plan</t>
  </si>
  <si>
    <t>*Plan</t>
  </si>
  <si>
    <r>
      <t xml:space="preserve">100.2_ODI_OFICINA DE INNOVACIÓN
</t>
    </r>
    <r>
      <rPr>
        <b/>
        <sz val="8"/>
        <color theme="1"/>
        <rFont val="Arial"/>
        <family val="2"/>
      </rPr>
      <t xml:space="preserve">
MACROPROCESO
</t>
    </r>
    <r>
      <rPr>
        <sz val="8"/>
        <color theme="1"/>
        <rFont val="Arial"/>
        <family val="2"/>
      </rPr>
      <t xml:space="preserve">DP Gestión de Productos y Banca de Desarrollo
</t>
    </r>
    <r>
      <rPr>
        <b/>
        <sz val="8"/>
        <color theme="1"/>
        <rFont val="Arial"/>
        <family val="2"/>
      </rPr>
      <t xml:space="preserve">PROCESO
</t>
    </r>
    <r>
      <rPr>
        <sz val="8"/>
        <color theme="1"/>
        <rFont val="Arial"/>
        <family val="2"/>
      </rPr>
      <t xml:space="preserve">DP - DDP Definición y Desarrollo de Productos y Servicios
</t>
    </r>
    <r>
      <rPr>
        <b/>
        <sz val="8"/>
        <color theme="1"/>
        <rFont val="Arial"/>
        <family val="2"/>
      </rPr>
      <t>SUBPROCESO</t>
    </r>
    <r>
      <rPr>
        <sz val="8"/>
        <color theme="1"/>
        <rFont val="Arial"/>
        <family val="2"/>
      </rPr>
      <t xml:space="preserve">
DP-DDP-S-003 Gestión de convenios interadministrativos</t>
    </r>
  </si>
  <si>
    <t xml:space="preserve">*Estudio
*Presentación </t>
  </si>
  <si>
    <r>
      <t xml:space="preserve">100.2_ODI_OFICINA DE INNOVACIÓN
</t>
    </r>
    <r>
      <rPr>
        <b/>
        <sz val="8"/>
        <color theme="1"/>
        <rFont val="Arial"/>
        <family val="2"/>
      </rPr>
      <t xml:space="preserve">
MACROPROCESO
</t>
    </r>
    <r>
      <rPr>
        <sz val="8"/>
        <color theme="1"/>
        <rFont val="Arial"/>
        <family val="2"/>
      </rPr>
      <t xml:space="preserve">DP Gestión de Productos y Banca de Desarrollo
</t>
    </r>
    <r>
      <rPr>
        <b/>
        <sz val="8"/>
        <color theme="1"/>
        <rFont val="Arial"/>
        <family val="2"/>
      </rPr>
      <t xml:space="preserve">PROCESO
</t>
    </r>
    <r>
      <rPr>
        <sz val="8"/>
        <color theme="1"/>
        <rFont val="Arial"/>
        <family val="2"/>
      </rPr>
      <t xml:space="preserve">DP - DDP Definición y Desarrollo de Productos y Servicios
</t>
    </r>
    <r>
      <rPr>
        <b/>
        <sz val="8"/>
        <color theme="1"/>
        <rFont val="Arial"/>
        <family val="2"/>
      </rPr>
      <t>SUBPROCESO</t>
    </r>
    <r>
      <rPr>
        <sz val="8"/>
        <color theme="1"/>
        <rFont val="Arial"/>
        <family val="2"/>
      </rPr>
      <t xml:space="preserve">
DP-DDP-S-002 Desarrollo de productos y servicios</t>
    </r>
  </si>
  <si>
    <t>*Comunicación Oficial
*Informe</t>
  </si>
  <si>
    <t>*Comunicación Oficial
*Plan</t>
  </si>
  <si>
    <t>*Comunicación Oficial
*Proyecto</t>
  </si>
  <si>
    <r>
      <rPr>
        <b/>
        <sz val="8"/>
        <color theme="1"/>
        <rFont val="Arial"/>
        <family val="2"/>
      </rPr>
      <t>CARTA DECRIPTIVA</t>
    </r>
    <r>
      <rPr>
        <sz val="8"/>
        <color theme="1"/>
        <rFont val="Arial"/>
        <family val="2"/>
      </rPr>
      <t xml:space="preserve">
100.3_CTR_CONTRALORÍA</t>
    </r>
  </si>
  <si>
    <r>
      <t xml:space="preserve">100.3_CTR_CONTRALORÍA
</t>
    </r>
    <r>
      <rPr>
        <b/>
        <sz val="8"/>
        <color theme="1"/>
        <rFont val="Arial"/>
        <family val="2"/>
      </rPr>
      <t xml:space="preserve">MACROPROCESO </t>
    </r>
    <r>
      <rPr>
        <sz val="8"/>
        <color theme="1"/>
        <rFont val="Arial"/>
        <family val="2"/>
      </rPr>
      <t xml:space="preserv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DE-PES-S-002
DE-PES-S-001
</t>
    </r>
    <r>
      <rPr>
        <b/>
        <sz val="8"/>
        <color theme="1"/>
        <rFont val="Arial"/>
        <family val="2"/>
      </rPr>
      <t>MACROPROCESO</t>
    </r>
    <r>
      <rPr>
        <sz val="8"/>
        <color theme="1"/>
        <rFont val="Arial"/>
        <family val="2"/>
      </rPr>
      <t xml:space="preserve">  
GR
Gestión de Riesgos y de Control
</t>
    </r>
    <r>
      <rPr>
        <b/>
        <sz val="8"/>
        <color theme="1"/>
        <rFont val="Arial"/>
        <family val="2"/>
      </rPr>
      <t xml:space="preserve">PROCESO
</t>
    </r>
    <r>
      <rPr>
        <sz val="8"/>
        <color theme="1"/>
        <rFont val="Arial"/>
        <family val="2"/>
      </rPr>
      <t xml:space="preserve">GR - EIN
Evaluación Independiente
</t>
    </r>
    <r>
      <rPr>
        <b/>
        <sz val="8"/>
        <color theme="1"/>
        <rFont val="Arial"/>
        <family val="2"/>
      </rPr>
      <t>SUBPROCESOS</t>
    </r>
    <r>
      <rPr>
        <sz val="8"/>
        <color theme="1"/>
        <rFont val="Arial"/>
        <family val="2"/>
      </rPr>
      <t xml:space="preserve">
GR-EIN-S-003 Seguimiento a los planes de mejoramiento
</t>
    </r>
  </si>
  <si>
    <r>
      <t xml:space="preserve">100.3_CTR_CONTRALORÍA
</t>
    </r>
    <r>
      <rPr>
        <b/>
        <sz val="8"/>
        <color theme="1"/>
        <rFont val="Arial"/>
        <family val="2"/>
      </rPr>
      <t xml:space="preserve">MACROPROCESO </t>
    </r>
    <r>
      <rPr>
        <sz val="8"/>
        <color theme="1"/>
        <rFont val="Arial"/>
        <family val="2"/>
      </rPr>
      <t xml:space="preserv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DE-PES-S-002
DE-PES-S-001
</t>
    </r>
    <r>
      <rPr>
        <b/>
        <sz val="8"/>
        <color theme="1"/>
        <rFont val="Arial"/>
        <family val="2"/>
      </rPr>
      <t>MACROPROCESO</t>
    </r>
    <r>
      <rPr>
        <sz val="8"/>
        <color theme="1"/>
        <rFont val="Arial"/>
        <family val="2"/>
      </rPr>
      <t xml:space="preserve">  
GR
Gestión de Riesgos y de Control
</t>
    </r>
    <r>
      <rPr>
        <b/>
        <sz val="8"/>
        <color theme="1"/>
        <rFont val="Arial"/>
        <family val="2"/>
      </rPr>
      <t xml:space="preserve">PROCESO
</t>
    </r>
    <r>
      <rPr>
        <sz val="8"/>
        <color theme="1"/>
        <rFont val="Arial"/>
        <family val="2"/>
      </rPr>
      <t xml:space="preserve">GR - EIN
Evaluación Independiente
</t>
    </r>
    <r>
      <rPr>
        <b/>
        <sz val="8"/>
        <color theme="1"/>
        <rFont val="Arial"/>
        <family val="2"/>
      </rPr>
      <t>SUBPROCESOS</t>
    </r>
    <r>
      <rPr>
        <sz val="8"/>
        <color theme="1"/>
        <rFont val="Arial"/>
        <family val="2"/>
      </rPr>
      <t xml:space="preserve">
GR-EIN-S-002 Ejecución de auditorías
</t>
    </r>
  </si>
  <si>
    <t>*Comunicación Oficial
*Pre- Planeación
*Plan y Programa
*Papeles de trabajo
*Comunicación Intermedia
*Informe de auditoria</t>
  </si>
  <si>
    <r>
      <t xml:space="preserve">100.3_CTR_CONTRALORÍA
</t>
    </r>
    <r>
      <rPr>
        <b/>
        <sz val="8"/>
        <color theme="1"/>
        <rFont val="Arial"/>
        <family val="2"/>
      </rPr>
      <t xml:space="preserve">MACROPROCESO </t>
    </r>
    <r>
      <rPr>
        <sz val="8"/>
        <color theme="1"/>
        <rFont val="Arial"/>
        <family val="2"/>
      </rPr>
      <t xml:space="preserv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DE-PES-S-002
DE-PES-S-001
</t>
    </r>
    <r>
      <rPr>
        <b/>
        <sz val="8"/>
        <color theme="1"/>
        <rFont val="Arial"/>
        <family val="2"/>
      </rPr>
      <t>MACROPROCESO</t>
    </r>
    <r>
      <rPr>
        <sz val="8"/>
        <color theme="1"/>
        <rFont val="Arial"/>
        <family val="2"/>
      </rPr>
      <t xml:space="preserve">  
GR
Gestión de Riesgos y de Control
</t>
    </r>
    <r>
      <rPr>
        <b/>
        <sz val="8"/>
        <color theme="1"/>
        <rFont val="Arial"/>
        <family val="2"/>
      </rPr>
      <t xml:space="preserve">PROCESO
</t>
    </r>
    <r>
      <rPr>
        <sz val="8"/>
        <color theme="1"/>
        <rFont val="Arial"/>
        <family val="2"/>
      </rPr>
      <t xml:space="preserve">GR - EIN
Evaluación Independiente
</t>
    </r>
    <r>
      <rPr>
        <b/>
        <sz val="8"/>
        <color theme="1"/>
        <rFont val="Arial"/>
        <family val="2"/>
      </rPr>
      <t>SUBPROCESOS</t>
    </r>
    <r>
      <rPr>
        <sz val="8"/>
        <color theme="1"/>
        <rFont val="Arial"/>
        <family val="2"/>
      </rPr>
      <t xml:space="preserve">
GR-EIN-S-004 Planeación y ejecución de trabajos de consultoría</t>
    </r>
  </si>
  <si>
    <t>*Comunicación Oficial
*Política</t>
  </si>
  <si>
    <r>
      <t xml:space="preserve">100.3_CTR_CONTRALORÍA
</t>
    </r>
    <r>
      <rPr>
        <b/>
        <sz val="8"/>
        <color theme="1"/>
        <rFont val="Arial"/>
        <family val="2"/>
      </rPr>
      <t xml:space="preserve">MACROPROCESO </t>
    </r>
    <r>
      <rPr>
        <sz val="8"/>
        <color theme="1"/>
        <rFont val="Arial"/>
        <family val="2"/>
      </rPr>
      <t xml:space="preserv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DE-PES-S-002
DE-PES-S-001
</t>
    </r>
    <r>
      <rPr>
        <b/>
        <sz val="8"/>
        <color theme="1"/>
        <rFont val="Arial"/>
        <family val="2"/>
      </rPr>
      <t>MACROPROCESO</t>
    </r>
    <r>
      <rPr>
        <sz val="8"/>
        <color theme="1"/>
        <rFont val="Arial"/>
        <family val="2"/>
      </rPr>
      <t xml:space="preserve">  
GR
Gestión de Riesgos y de Control
</t>
    </r>
    <r>
      <rPr>
        <b/>
        <sz val="8"/>
        <color theme="1"/>
        <rFont val="Arial"/>
        <family val="2"/>
      </rPr>
      <t xml:space="preserve">PROCESO
</t>
    </r>
    <r>
      <rPr>
        <sz val="8"/>
        <color theme="1"/>
        <rFont val="Arial"/>
        <family val="2"/>
      </rPr>
      <t xml:space="preserve">GR - EIN
Evaluación Independiente
</t>
    </r>
    <r>
      <rPr>
        <b/>
        <sz val="8"/>
        <color theme="1"/>
        <rFont val="Arial"/>
        <family val="2"/>
      </rPr>
      <t>SUBPROCESOS</t>
    </r>
    <r>
      <rPr>
        <sz val="8"/>
        <color theme="1"/>
        <rFont val="Arial"/>
        <family val="2"/>
      </rPr>
      <t xml:space="preserve">
GR-EIN-S-001 Planeación de la evaluación independiente
</t>
    </r>
  </si>
  <si>
    <t>*Programa
*Comunicaciónes Oficiales</t>
  </si>
  <si>
    <t xml:space="preserve">*Solicitud servicios de consultoría o acompañamiento
*Propuesta de trabajo de la consultoría
*Plan y Programa de consultoría o acompañamiento
*Papeles de trabajo
*Informes de Avance
*Informe de consultoría o acompañamiento 
*Encuestas de satisfacción consultoría
</t>
  </si>
  <si>
    <r>
      <t xml:space="preserve">100.4_GOC_GERENCIA DE CUMPLIMIENTO
</t>
    </r>
    <r>
      <rPr>
        <b/>
        <sz val="8"/>
        <color theme="1"/>
        <rFont val="Arial"/>
        <family val="2"/>
      </rPr>
      <t>MACROPROCESO</t>
    </r>
    <r>
      <rPr>
        <sz val="8"/>
        <color theme="1"/>
        <rFont val="Arial"/>
        <family val="2"/>
      </rPr>
      <t xml:space="preserve">
DE Direccionamiento Estratégico
GR Gestión de Riesgos y de Control
</t>
    </r>
    <r>
      <rPr>
        <b/>
        <sz val="8"/>
        <color theme="1"/>
        <rFont val="Arial"/>
        <family val="2"/>
      </rPr>
      <t xml:space="preserve">PROCESO
</t>
    </r>
    <r>
      <rPr>
        <sz val="8"/>
        <color theme="1"/>
        <rFont val="Arial"/>
        <family val="2"/>
      </rPr>
      <t xml:space="preserve">DE - PES Planeación y Gestión Estratégica 
GR - VAC Vinculación o actualización de clientes o contrapartes
</t>
    </r>
    <r>
      <rPr>
        <b/>
        <sz val="8"/>
        <color theme="1"/>
        <rFont val="Arial"/>
        <family val="2"/>
      </rPr>
      <t xml:space="preserve">SUBPROCESO
</t>
    </r>
    <r>
      <rPr>
        <sz val="8"/>
        <color theme="1"/>
        <rFont val="Arial"/>
        <family val="2"/>
      </rPr>
      <t>DE-PES-S-001 Definición de métricas, monitoreo y seguimiento al plan de acción estratégico</t>
    </r>
  </si>
  <si>
    <t xml:space="preserve">*Comunicación oficial
*Informe </t>
  </si>
  <si>
    <r>
      <t xml:space="preserve">100.4_GOC_GERENCIA DE CUMPLIMIENTO
</t>
    </r>
    <r>
      <rPr>
        <b/>
        <sz val="8"/>
        <color theme="1"/>
        <rFont val="Arial"/>
        <family val="2"/>
      </rPr>
      <t>MACROPROCESO</t>
    </r>
    <r>
      <rPr>
        <sz val="8"/>
        <color theme="1"/>
        <rFont val="Arial"/>
        <family val="2"/>
      </rPr>
      <t xml:space="preserve">
DE Direccionamiento Estratégico
GR Gestión de Riesgos y de Control
</t>
    </r>
    <r>
      <rPr>
        <b/>
        <sz val="8"/>
        <color theme="1"/>
        <rFont val="Arial"/>
        <family val="2"/>
      </rPr>
      <t xml:space="preserve">PROCESO
</t>
    </r>
    <r>
      <rPr>
        <sz val="8"/>
        <color theme="1"/>
        <rFont val="Arial"/>
        <family val="2"/>
      </rPr>
      <t xml:space="preserve">DE - PES Planeación y Gestión Estratégica 
GR - VAC Vinculación o actualización de clientes o contrapartes
</t>
    </r>
    <r>
      <rPr>
        <b/>
        <sz val="8"/>
        <color theme="1"/>
        <rFont val="Arial"/>
        <family val="2"/>
      </rPr>
      <t xml:space="preserve">SUBPROCESO
</t>
    </r>
    <r>
      <rPr>
        <sz val="8"/>
        <color theme="1"/>
        <rFont val="Arial"/>
        <family val="2"/>
      </rPr>
      <t>GR-VAC-S-002 Estudio SARLAFT - FATCA</t>
    </r>
  </si>
  <si>
    <t>*Reporte de operaciones sospechosas</t>
  </si>
  <si>
    <t>*Reporte clientes exonerados
*Reporte de productos ofrecidos
*Reporte sobre operaciones transferencia, remesa, compra y venta   de divisas
* Reporte transacciones en efectivo</t>
  </si>
  <si>
    <t>*Manual</t>
  </si>
  <si>
    <t>*Plan de capacitación en temas de SARLAFT
*Presentaciones
*Listas de asistencia 
*Evaluación de capacitación</t>
  </si>
  <si>
    <r>
      <t xml:space="preserve">100.4_GOC_GERENCIA DE CUMPLIMIENTO
</t>
    </r>
    <r>
      <rPr>
        <b/>
        <sz val="8"/>
        <color theme="1"/>
        <rFont val="Arial"/>
        <family val="2"/>
      </rPr>
      <t>MACROPROCESO</t>
    </r>
    <r>
      <rPr>
        <sz val="8"/>
        <color theme="1"/>
        <rFont val="Arial"/>
        <family val="2"/>
      </rPr>
      <t xml:space="preserve">
DE Direccionamiento Estratégico
GR Gestión de Riesgos y de Control
</t>
    </r>
    <r>
      <rPr>
        <b/>
        <sz val="8"/>
        <color theme="1"/>
        <rFont val="Arial"/>
        <family val="2"/>
      </rPr>
      <t xml:space="preserve">PROCESO
</t>
    </r>
    <r>
      <rPr>
        <sz val="8"/>
        <color theme="1"/>
        <rFont val="Arial"/>
        <family val="2"/>
      </rPr>
      <t xml:space="preserve">DE - PES Planeación y Gestión Estratégica 
GR - VAC Vinculación o actualización de clientes o contrapartes
</t>
    </r>
    <r>
      <rPr>
        <b/>
        <sz val="8"/>
        <color theme="1"/>
        <rFont val="Arial"/>
        <family val="2"/>
      </rPr>
      <t xml:space="preserve">SUBPROCESO
</t>
    </r>
    <r>
      <rPr>
        <sz val="8"/>
        <color theme="1"/>
        <rFont val="Arial"/>
        <family val="2"/>
      </rPr>
      <t>GR-VAC-S-001 Conocimiento al cliente o contraparte
GR-VAC-S-002 Estudio SARLAFT - FATCA</t>
    </r>
  </si>
  <si>
    <t>*Reportes de monitoreo y análisis de alertas e inusualidades LAFT de clientes y operaciones
*Reportes de control previo LAFT</t>
  </si>
  <si>
    <r>
      <rPr>
        <b/>
        <sz val="8"/>
        <color theme="1"/>
        <rFont val="Arial"/>
        <family val="2"/>
      </rPr>
      <t>CARTA DESCRIPTIVA</t>
    </r>
    <r>
      <rPr>
        <sz val="8"/>
        <color theme="1"/>
        <rFont val="Arial"/>
        <family val="2"/>
      </rPr>
      <t xml:space="preserve">
100.4_GOC_GERENCIA DE CUMPLIMIENTO</t>
    </r>
  </si>
  <si>
    <t>*Comunicación oficial - Solicitud de requerimiento
*Comunicación oficial - Respuesta Requerimiento</t>
  </si>
  <si>
    <r>
      <t xml:space="preserve">100.5_PBO_GERENCIA PROGRAMA DE INVERSIÓN BANCA DE LAS OPORTUNIDADES
</t>
    </r>
    <r>
      <rPr>
        <b/>
        <sz val="8"/>
        <color theme="1"/>
        <rFont val="Arial"/>
        <family val="2"/>
      </rPr>
      <t>MACROPROCESO</t>
    </r>
    <r>
      <rPr>
        <sz val="8"/>
        <color theme="1"/>
        <rFont val="Arial"/>
        <family val="2"/>
      </rPr>
      <t xml:space="preserve">
GP Gestión de productos y servicios no financieros
</t>
    </r>
    <r>
      <rPr>
        <b/>
        <sz val="8"/>
        <color theme="1"/>
        <rFont val="Arial"/>
        <family val="2"/>
      </rPr>
      <t>PROCESO</t>
    </r>
    <r>
      <rPr>
        <sz val="8"/>
        <color theme="1"/>
        <rFont val="Arial"/>
        <family val="2"/>
      </rPr>
      <t xml:space="preserve">
GP - PBO Ejecución programa especial PIBO
</t>
    </r>
    <r>
      <rPr>
        <b/>
        <sz val="8"/>
        <color theme="1"/>
        <rFont val="Arial"/>
        <family val="2"/>
      </rPr>
      <t xml:space="preserve">SUBPROCESO
</t>
    </r>
    <r>
      <rPr>
        <sz val="8"/>
        <color theme="1"/>
        <rFont val="Arial"/>
        <family val="2"/>
      </rPr>
      <t>GP-PBO-S-010 Seguimiento del Programa Banca de las Oportunidades</t>
    </r>
  </si>
  <si>
    <t>*Reporte Inclusión Financiera 
*Informes de gestión 
*Informes Ejecución presupuestal</t>
  </si>
  <si>
    <r>
      <t xml:space="preserve">100.5_PBO_GERENCIA PROGRAMA DE INVERSIÓN BANCA DE LAS OPORTUNIDADES
</t>
    </r>
    <r>
      <rPr>
        <b/>
        <sz val="8"/>
        <color theme="1"/>
        <rFont val="Arial"/>
        <family val="2"/>
      </rPr>
      <t>MACROPROCESO</t>
    </r>
    <r>
      <rPr>
        <sz val="8"/>
        <color theme="1"/>
        <rFont val="Arial"/>
        <family val="2"/>
      </rPr>
      <t xml:space="preserve">
GP Gestión de productos y servicios no financieros
</t>
    </r>
    <r>
      <rPr>
        <b/>
        <sz val="8"/>
        <color theme="1"/>
        <rFont val="Arial"/>
        <family val="2"/>
      </rPr>
      <t>PROCESO</t>
    </r>
    <r>
      <rPr>
        <sz val="8"/>
        <color theme="1"/>
        <rFont val="Arial"/>
        <family val="2"/>
      </rPr>
      <t xml:space="preserve">
GP - PBO Ejecución programa especial PIBO
</t>
    </r>
    <r>
      <rPr>
        <b/>
        <sz val="8"/>
        <color theme="1"/>
        <rFont val="Arial"/>
        <family val="2"/>
      </rPr>
      <t xml:space="preserve">SUBPROCESO
</t>
    </r>
    <r>
      <rPr>
        <sz val="8"/>
        <color theme="1"/>
        <rFont val="Arial"/>
        <family val="2"/>
      </rPr>
      <t>GP-PBO-S-008 Planeación del Programa Banca de las Oportunidades</t>
    </r>
  </si>
  <si>
    <t>*Propuesta Plan estratégico Comisión Intersectorial</t>
  </si>
  <si>
    <t>*Plan Financiero
*Presupuesto de gastos de funcionamiento e inversión</t>
  </si>
  <si>
    <r>
      <t xml:space="preserve">100.5_PBO_GERENCIA PROGRAMA DE INVERSIÓN BANCA DE LAS OPORTUNIDADES
</t>
    </r>
    <r>
      <rPr>
        <b/>
        <sz val="8"/>
        <color theme="1"/>
        <rFont val="Arial"/>
        <family val="2"/>
      </rPr>
      <t>MACROPROCESO</t>
    </r>
    <r>
      <rPr>
        <sz val="8"/>
        <color theme="1"/>
        <rFont val="Arial"/>
        <family val="2"/>
      </rPr>
      <t xml:space="preserve">
GP Gestión de productos y servicios no financieros
</t>
    </r>
    <r>
      <rPr>
        <b/>
        <sz val="8"/>
        <color theme="1"/>
        <rFont val="Arial"/>
        <family val="2"/>
      </rPr>
      <t>PROCESO</t>
    </r>
    <r>
      <rPr>
        <sz val="8"/>
        <color theme="1"/>
        <rFont val="Arial"/>
        <family val="2"/>
      </rPr>
      <t xml:space="preserve">
GP - PBO Ejecución programa especial PIBO
</t>
    </r>
    <r>
      <rPr>
        <b/>
        <sz val="8"/>
        <color theme="1"/>
        <rFont val="Arial"/>
        <family val="2"/>
      </rPr>
      <t>SUBPROCESO</t>
    </r>
    <r>
      <rPr>
        <sz val="8"/>
        <color theme="1"/>
        <rFont val="Arial"/>
        <family val="2"/>
      </rPr>
      <t xml:space="preserve">
GP-PBO-S-009 Operación del Programa Banca de las Oportunidades</t>
    </r>
  </si>
  <si>
    <t>*Términos de referencia
*Propuestas recibidas
*Acta Conformación Comité Calificador
*Acta Comité de Evaluación
*Acta de Calificación
*Acta de Adjudicación
*Acta Cierre Convocatoria</t>
  </si>
  <si>
    <t>Papel</t>
  </si>
  <si>
    <t>*Estudios especializados
*Cifras y datos de inclusión financiera
*Programa
*Reporte inclusión financiera
*Comunicaciones Oficiales</t>
  </si>
  <si>
    <t>*Plan estratégico de comunicaciones
*Programa
*Comunicaciones Oficiales</t>
  </si>
  <si>
    <t>*Estudios de mercado
*Términos de referencia
*Convocatorias 
*Propuestas recibidas
*Acta Cierre Convocatoria
*Acta Conformación Comité Calificador
*Acta Comité de Evaluación
*Acta de Calificación
*Acta de Adjudicación
*Programa
*Contratos
*Documentación contratación</t>
  </si>
  <si>
    <t>Electrónico / Papel</t>
  </si>
  <si>
    <r>
      <t xml:space="preserve">100.1_VRC_VICEPRESIDENCIA DE RIESGO Y CRÉDITO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DE-PES-S-002 Definición y formulación de la estrategia y plan de acción estratégico</t>
    </r>
  </si>
  <si>
    <r>
      <t xml:space="preserve">100.1_VRC_VICEPRESIDENCIA DE RIESGO Y CRÉDITO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DE-PES-S-002 Definición y formulación de la estrategia y plan de acción estratégico
DE-PES-S-001 Definición de métricas, monitoreo y seguimiento al plan de acción estratégico</t>
    </r>
  </si>
  <si>
    <r>
      <rPr>
        <b/>
        <sz val="8"/>
        <color theme="1"/>
        <rFont val="Arial"/>
        <family val="2"/>
      </rPr>
      <t>CARTA DESCRIPTIVA</t>
    </r>
    <r>
      <rPr>
        <sz val="8"/>
        <color theme="1"/>
        <rFont val="Arial"/>
        <family val="2"/>
      </rPr>
      <t xml:space="preserve">
101.1_DRF_DEPARTAMENTO DE RIESGO FINANCIERO</t>
    </r>
  </si>
  <si>
    <t>*Estados financieros
*Reporte de Calificación de Cartera
*Bases de datos de la Cartera 
*Presentación
*Informe de calificación de cartera exhaustiva (Comité de calificación de cartera)
*Acta</t>
  </si>
  <si>
    <t>PDF-XLSX-OBDC</t>
  </si>
  <si>
    <r>
      <t xml:space="preserve">101.1_DRF_DEPARTAMENTO DE RIESGO FINANCIERO
</t>
    </r>
    <r>
      <rPr>
        <b/>
        <sz val="8"/>
        <color theme="1"/>
        <rFont val="Arial"/>
        <family val="2"/>
      </rPr>
      <t>MACROPROCESO</t>
    </r>
    <r>
      <rPr>
        <sz val="8"/>
        <color theme="1"/>
        <rFont val="Arial"/>
        <family val="2"/>
      </rPr>
      <t xml:space="preserve">
GI Gestión Inversiones
</t>
    </r>
    <r>
      <rPr>
        <b/>
        <sz val="8"/>
        <color theme="1"/>
        <rFont val="Arial"/>
        <family val="2"/>
      </rPr>
      <t>PROCESO</t>
    </r>
    <r>
      <rPr>
        <sz val="8"/>
        <color theme="1"/>
        <rFont val="Arial"/>
        <family val="2"/>
      </rPr>
      <t xml:space="preserve">
GI - MIN Manejo de Inversiones
</t>
    </r>
    <r>
      <rPr>
        <b/>
        <sz val="8"/>
        <color theme="1"/>
        <rFont val="Arial"/>
        <family val="2"/>
      </rPr>
      <t xml:space="preserve">SUBPROCESO
</t>
    </r>
    <r>
      <rPr>
        <sz val="8"/>
        <color theme="1"/>
        <rFont val="Arial"/>
        <family val="2"/>
      </rPr>
      <t>GI-MIN-S-001 Negociación de operaciones de divisas
GI-MIN-S-002 Negociación de operaciones de securities
GI-MIN-S-003 Coberturas de balance</t>
    </r>
  </si>
  <si>
    <t>*Informes saldos diarios
*Informes saldos país
*Informes de grupos económicos</t>
  </si>
  <si>
    <t>*Informe de gestión de riesgos
*Informe diario de Liquidex
*Informe semanal de liquidex
*Informe a junta directiva y comités
*Informe de pérdida no esperada por países para Segurexpo</t>
  </si>
  <si>
    <t>*Informe Riesgo de Mercado 
*Informe Valor de Riesgo
*Informe de riesgo de Liquidez - IRL
*Informe de coeficiente de fondeo estable neto - CFEN</t>
  </si>
  <si>
    <t>*Comunicación Oficial
*Manual
*Cupos de Crédito
*Metodología de pérdida esperada</t>
  </si>
  <si>
    <t>*Comunicación Oficial
*Manual
*Mapas de riesgo
*Procesos</t>
  </si>
  <si>
    <t>*Comunicación Oficial
*Manual</t>
  </si>
  <si>
    <t xml:space="preserve">*Convocatoria 
*Presentación </t>
  </si>
  <si>
    <t>*Comunicación Oficial 
*Plan 
*Seguimiento plan</t>
  </si>
  <si>
    <r>
      <t xml:space="preserve">101.2_DCR_DEPARTAMENTO DE CRÉDITO Y PROYECTOS
</t>
    </r>
    <r>
      <rPr>
        <b/>
        <sz val="8"/>
        <color theme="1"/>
        <rFont val="Arial"/>
        <family val="2"/>
      </rPr>
      <t>MACROPROCESO</t>
    </r>
    <r>
      <rPr>
        <sz val="8"/>
        <color theme="1"/>
        <rFont val="Arial"/>
        <family val="2"/>
      </rPr>
      <t xml:space="preserve">
DP Gestión de Productos y Banca de Desarrollo
</t>
    </r>
    <r>
      <rPr>
        <b/>
        <sz val="8"/>
        <color theme="1"/>
        <rFont val="Arial"/>
        <family val="2"/>
      </rPr>
      <t>PROCESO</t>
    </r>
    <r>
      <rPr>
        <sz val="8"/>
        <color theme="1"/>
        <rFont val="Arial"/>
        <family val="2"/>
      </rPr>
      <t xml:space="preserve">
DP - GCO Gestión Comercial
</t>
    </r>
    <r>
      <rPr>
        <b/>
        <sz val="8"/>
        <color theme="1"/>
        <rFont val="Arial"/>
        <family val="2"/>
      </rPr>
      <t>SUBPROCESO</t>
    </r>
    <r>
      <rPr>
        <sz val="8"/>
        <color theme="1"/>
        <rFont val="Arial"/>
        <family val="2"/>
      </rPr>
      <t xml:space="preserve">
DP-GCO-S-005 Evaluación de crédito directo empresas y estructurado</t>
    </r>
  </si>
  <si>
    <t>*Evaluación financiera
*Plantilla de reclasificación EEFF
*Presentación de clientes a comité</t>
  </si>
  <si>
    <t>*Evaluación de riesgos ambientales y sociales
*categorización de impacto y riesgo ambiental y social
*Presentación de clientes a comité</t>
  </si>
  <si>
    <t>*Análisis de riesgo
*Evaluación financiera
*Plantilla de reclasificación EEFF
*Presentación de clientes a comité</t>
  </si>
  <si>
    <r>
      <t xml:space="preserve">101.3_ DCI_DEPARTAMENTO DE CRÉDITO DE INTERMEDIARIOS
</t>
    </r>
    <r>
      <rPr>
        <b/>
        <sz val="8"/>
        <color theme="1"/>
        <rFont val="Arial"/>
        <family val="2"/>
      </rPr>
      <t xml:space="preserve">MACROPROCESO
</t>
    </r>
    <r>
      <rPr>
        <sz val="8"/>
        <color theme="1"/>
        <rFont val="Arial"/>
        <family val="2"/>
      </rPr>
      <t>DP Gestión de Productos y Banca de Desarrollo</t>
    </r>
    <r>
      <rPr>
        <b/>
        <sz val="8"/>
        <color theme="1"/>
        <rFont val="Arial"/>
        <family val="2"/>
      </rPr>
      <t xml:space="preserve">
PROCESO
</t>
    </r>
    <r>
      <rPr>
        <sz val="8"/>
        <color theme="1"/>
        <rFont val="Arial"/>
        <family val="2"/>
      </rPr>
      <t>DP - GCO Gestión Comercia</t>
    </r>
    <r>
      <rPr>
        <b/>
        <sz val="8"/>
        <color theme="1"/>
        <rFont val="Arial"/>
        <family val="2"/>
      </rPr>
      <t xml:space="preserve">l
SUBPROCESO
</t>
    </r>
    <r>
      <rPr>
        <sz val="8"/>
        <color theme="1"/>
        <rFont val="Arial"/>
        <family val="2"/>
      </rPr>
      <t>DP-GCO-S-005 Evaluación de crédito directo empresas y estructurado</t>
    </r>
    <r>
      <rPr>
        <b/>
        <sz val="8"/>
        <color theme="1"/>
        <rFont val="Arial"/>
        <family val="2"/>
      </rPr>
      <t xml:space="preserve">
</t>
    </r>
  </si>
  <si>
    <t>*Informe de evaluación de riesgo de inversiones
*Valoración de inversiones</t>
  </si>
  <si>
    <t>*Comunicaciones sobre limites y calificaciones de intermediarios Financieros con atribución VRI - DRI - PRE
*Conceptos legales
*Documentos Complementarios financieros (informes del cliente)
*Documentos Complementarios no financieros (Informes del Clientes y Otras entidades )
*Estados financieros detallados
*Informe de Evaluación de Riesgo
*Presentaciones a instancias de aprobación
*Registro de Solicitud de Información a las Entidades</t>
  </si>
  <si>
    <t>*Informe de Calificación de Cartera</t>
  </si>
  <si>
    <t>*Base de monitoreos periódicos
*Presentaciones de monitoreo para comité
*Informes periódicos por segmentos</t>
  </si>
  <si>
    <t>PDF-CSV-XLSX-XML</t>
  </si>
  <si>
    <t>*Modelo evaluación establecimiento de crédito
*Modelo evaluación comisionistas de bolsa
*Modelo evaluación fiduciarias
*Modelo evaluación EOCMS</t>
  </si>
  <si>
    <r>
      <t xml:space="preserve">101.4_DCP_DEPARTAMENTO DE CRÉDITO PYME
</t>
    </r>
    <r>
      <rPr>
        <b/>
        <sz val="8"/>
        <color theme="1"/>
        <rFont val="Arial"/>
        <family val="2"/>
      </rPr>
      <t>MACROPROCESO</t>
    </r>
    <r>
      <rPr>
        <sz val="8"/>
        <color theme="1"/>
        <rFont val="Arial"/>
        <family val="2"/>
      </rPr>
      <t xml:space="preserve">
DP Gestión de Productos y Banca de Desarrollo
</t>
    </r>
    <r>
      <rPr>
        <b/>
        <sz val="8"/>
        <color theme="1"/>
        <rFont val="Arial"/>
        <family val="2"/>
      </rPr>
      <t>PROCESO</t>
    </r>
    <r>
      <rPr>
        <sz val="8"/>
        <color theme="1"/>
        <rFont val="Arial"/>
        <family val="2"/>
      </rPr>
      <t xml:space="preserve">
DP - GCO Gestión Comercial
</t>
    </r>
    <r>
      <rPr>
        <b/>
        <sz val="8"/>
        <color theme="1"/>
        <rFont val="Arial"/>
        <family val="2"/>
      </rPr>
      <t>SUBPROCESO</t>
    </r>
    <r>
      <rPr>
        <sz val="8"/>
        <color theme="1"/>
        <rFont val="Arial"/>
        <family val="2"/>
      </rPr>
      <t xml:space="preserve">
DP-GCO-S-005	Evaluación de crédito directo empresas y estructurado</t>
    </r>
  </si>
  <si>
    <t>*Actas de Comité</t>
  </si>
  <si>
    <t>*Hojas de decisión
*Actas de Comité</t>
  </si>
  <si>
    <t>*Reporte Información CRM</t>
  </si>
  <si>
    <t>*Reporte Información ONBASE</t>
  </si>
  <si>
    <r>
      <t xml:space="preserve">101.5_OSI_OFICINA SEGURIDAD DE LA INFORMACIÓN
</t>
    </r>
    <r>
      <rPr>
        <b/>
        <sz val="8"/>
        <color rgb="FF000000"/>
        <rFont val="Arial"/>
        <family val="2"/>
      </rPr>
      <t xml:space="preserve">MACROPROCESO
</t>
    </r>
    <r>
      <rPr>
        <sz val="8"/>
        <color rgb="FF000000"/>
        <rFont val="Arial"/>
        <family val="2"/>
      </rPr>
      <t xml:space="preserve">GR Gestión de Riesgos y de Control
</t>
    </r>
    <r>
      <rPr>
        <b/>
        <sz val="8"/>
        <color rgb="FF000000"/>
        <rFont val="Arial"/>
        <family val="2"/>
      </rPr>
      <t xml:space="preserve">PROCESO
</t>
    </r>
    <r>
      <rPr>
        <sz val="8"/>
        <color rgb="FF000000"/>
        <rFont val="Arial"/>
        <family val="2"/>
      </rPr>
      <t xml:space="preserve">GR - GIR Gestión Integral de Riesgos 
</t>
    </r>
    <r>
      <rPr>
        <b/>
        <sz val="8"/>
        <color rgb="FF000000"/>
        <rFont val="Arial"/>
        <family val="2"/>
      </rPr>
      <t xml:space="preserve">SUBPROCESO
</t>
    </r>
    <r>
      <rPr>
        <sz val="8"/>
        <color rgb="FF000000"/>
        <rFont val="Arial"/>
        <family val="2"/>
      </rPr>
      <t>GR-GIR-S-001 Definición y mantenimiento del sistema de administración de riesgos</t>
    </r>
  </si>
  <si>
    <t>*Comunicación Oficial
*Superfinanciera  Formato 408
*Informe</t>
  </si>
  <si>
    <t>*Lista de verificación de cumplimiento en seguridad de la información
*Certificado de aceptación de pruebas de roles y perfiles
*Matriz de Roles y Perfiles
*Manual
*Matrices de Inventario y Valoración de Otros Activos de Información
*Matriz de análisis de impacto de privacidad
*Matriz de riesgos
*Matriz Análisis de Riesgos</t>
  </si>
  <si>
    <t>*Plan
*Presentación 
*Registro asistencia</t>
  </si>
  <si>
    <t>*Material audio visual
*Registros de asistencia</t>
  </si>
  <si>
    <t>PDF-RAW-JPG-MPEG-MP3</t>
  </si>
  <si>
    <t xml:space="preserve">*Política
*Acta de aprobación </t>
  </si>
  <si>
    <r>
      <t xml:space="preserve">101.6_ORO_OFICINA DE RIESGO OPERATIVO Y CONTINUIDAD
</t>
    </r>
    <r>
      <rPr>
        <b/>
        <sz val="8"/>
        <color theme="1"/>
        <rFont val="Arial"/>
        <family val="2"/>
      </rPr>
      <t xml:space="preserve">
MACROPROCESO
</t>
    </r>
    <r>
      <rPr>
        <sz val="8"/>
        <color theme="1"/>
        <rFont val="Arial"/>
        <family val="2"/>
      </rPr>
      <t xml:space="preserve">GR Gestión de Riesgos y de Control
</t>
    </r>
    <r>
      <rPr>
        <b/>
        <sz val="8"/>
        <color theme="1"/>
        <rFont val="Arial"/>
        <family val="2"/>
      </rPr>
      <t>PROCESO</t>
    </r>
    <r>
      <rPr>
        <sz val="8"/>
        <color theme="1"/>
        <rFont val="Arial"/>
        <family val="2"/>
      </rPr>
      <t xml:space="preserve">
GR - GIR Gestión Integral de Riesgos 
</t>
    </r>
    <r>
      <rPr>
        <b/>
        <sz val="8"/>
        <color theme="1"/>
        <rFont val="Arial"/>
        <family val="2"/>
      </rPr>
      <t xml:space="preserve">SUBPROCESO
</t>
    </r>
    <r>
      <rPr>
        <sz val="8"/>
        <color theme="1"/>
        <rFont val="Arial"/>
        <family val="2"/>
      </rPr>
      <t>GR-GIR-S-001 Definición y mantenimiento del sistema de administración de riesgos</t>
    </r>
  </si>
  <si>
    <t>*Acta de Inicio
*Acta de Prueba de Continuidad
*Informe de Continuidad</t>
  </si>
  <si>
    <t>*Reporte RO
*Reporte de tratamientos
*Matriz de riesgo altos y críticos
*Programa de prevención de riesgos de fraude y corrupción
*Presentaciones a comité</t>
  </si>
  <si>
    <r>
      <t xml:space="preserve">101.6_ORO_OFICINA DE RIESGO OPERATIVO Y CONTINUIDAD
</t>
    </r>
    <r>
      <rPr>
        <b/>
        <sz val="8"/>
        <color theme="1"/>
        <rFont val="Arial"/>
        <family val="2"/>
      </rPr>
      <t xml:space="preserve">
MACROPROCESO
</t>
    </r>
    <r>
      <rPr>
        <sz val="8"/>
        <color theme="1"/>
        <rFont val="Arial"/>
        <family val="2"/>
      </rPr>
      <t xml:space="preserve">GR Gestión de Riesgos y de Control
</t>
    </r>
    <r>
      <rPr>
        <b/>
        <sz val="8"/>
        <color theme="1"/>
        <rFont val="Arial"/>
        <family val="2"/>
      </rPr>
      <t>PROCESO</t>
    </r>
    <r>
      <rPr>
        <sz val="8"/>
        <color theme="1"/>
        <rFont val="Arial"/>
        <family val="2"/>
      </rPr>
      <t xml:space="preserve">
GR - GIR Gestión Integral de Riesgos 
</t>
    </r>
    <r>
      <rPr>
        <b/>
        <sz val="8"/>
        <color theme="1"/>
        <rFont val="Arial"/>
        <family val="2"/>
      </rPr>
      <t xml:space="preserve">SUBPROCESO
</t>
    </r>
    <r>
      <rPr>
        <sz val="8"/>
        <color theme="1"/>
        <rFont val="Arial"/>
        <family val="2"/>
      </rPr>
      <t xml:space="preserve">GR-GIR-S-005 Mediciones al sistema de riesgos </t>
    </r>
  </si>
  <si>
    <t>*Mapa de riesgo</t>
  </si>
  <si>
    <r>
      <t xml:space="preserve">101.6_ORO_OFICINA DE RIESGO OPERATIVO Y CONTINUIDAD
</t>
    </r>
    <r>
      <rPr>
        <b/>
        <sz val="8"/>
        <color theme="1"/>
        <rFont val="Arial"/>
        <family val="2"/>
      </rPr>
      <t xml:space="preserve">
MACROPROCESO
</t>
    </r>
    <r>
      <rPr>
        <sz val="8"/>
        <color theme="1"/>
        <rFont val="Arial"/>
        <family val="2"/>
      </rPr>
      <t xml:space="preserve">GR Gestión de Riesgos y de Control
</t>
    </r>
    <r>
      <rPr>
        <b/>
        <sz val="8"/>
        <color theme="1"/>
        <rFont val="Arial"/>
        <family val="2"/>
      </rPr>
      <t>PROCESO</t>
    </r>
    <r>
      <rPr>
        <sz val="8"/>
        <color theme="1"/>
        <rFont val="Arial"/>
        <family val="2"/>
      </rPr>
      <t xml:space="preserve">
GR - GIR Gestión Integral de Riesgos 
</t>
    </r>
    <r>
      <rPr>
        <b/>
        <sz val="8"/>
        <color theme="1"/>
        <rFont val="Arial"/>
        <family val="2"/>
      </rPr>
      <t xml:space="preserve">SUBPROCESO
</t>
    </r>
    <r>
      <rPr>
        <sz val="8"/>
        <color theme="1"/>
        <rFont val="Arial"/>
        <family val="2"/>
      </rPr>
      <t>GR-GIR-S-002 Identificación de riesgos</t>
    </r>
  </si>
  <si>
    <t>*Plan de trabajo</t>
  </si>
  <si>
    <r>
      <t xml:space="preserve">101.6_ORO_OFICINA DE RIESGO OPERATIVO Y CONTINUIDAD
</t>
    </r>
    <r>
      <rPr>
        <b/>
        <sz val="8"/>
        <color theme="1"/>
        <rFont val="Arial"/>
        <family val="2"/>
      </rPr>
      <t xml:space="preserve">
MACROPROCESO
</t>
    </r>
    <r>
      <rPr>
        <sz val="8"/>
        <color theme="1"/>
        <rFont val="Arial"/>
        <family val="2"/>
      </rPr>
      <t xml:space="preserve">GR Gestión de Riesgos y de Control
</t>
    </r>
    <r>
      <rPr>
        <b/>
        <sz val="8"/>
        <color theme="1"/>
        <rFont val="Arial"/>
        <family val="2"/>
      </rPr>
      <t>PROCESO</t>
    </r>
    <r>
      <rPr>
        <sz val="8"/>
        <color theme="1"/>
        <rFont val="Arial"/>
        <family val="2"/>
      </rPr>
      <t xml:space="preserve">
GR - GIR Gestión Integral de Riesgos 
</t>
    </r>
    <r>
      <rPr>
        <b/>
        <sz val="8"/>
        <color theme="1"/>
        <rFont val="Arial"/>
        <family val="2"/>
      </rPr>
      <t xml:space="preserve">SUBPROCESO
</t>
    </r>
    <r>
      <rPr>
        <sz val="8"/>
        <color theme="1"/>
        <rFont val="Arial"/>
        <family val="2"/>
      </rPr>
      <t>GR-GIR-S-006 Monitoreo al sistema de riesgos</t>
    </r>
  </si>
  <si>
    <t>*Base histórica de eventos</t>
  </si>
  <si>
    <t>XLSX</t>
  </si>
  <si>
    <t>*Comunicación Oficial
*Programa</t>
  </si>
  <si>
    <r>
      <t xml:space="preserve">100.2_VFI_VICEPRESIDENCIA FINANCIERA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DE-PES-S-002 Definición y formulación de la estrategia y plan de acción estratégico</t>
    </r>
  </si>
  <si>
    <t>*Actas
*Presentación Ejecutiva</t>
  </si>
  <si>
    <r>
      <t xml:space="preserve">100.2_VFI_VICEPRESIDENCIA FINANCIERA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DE-PES-S-001 Definición de métricas, monitoreo y seguimiento al plan de acción estratégico</t>
    </r>
  </si>
  <si>
    <t>*Certificación</t>
  </si>
  <si>
    <t>*Comunicación oficial
*Informe</t>
  </si>
  <si>
    <t>*Comunicación oficial
*Plan de Acción</t>
  </si>
  <si>
    <r>
      <t xml:space="preserve">102.1_DTE_DEPARTAMENTO DE TESORERÍA
</t>
    </r>
    <r>
      <rPr>
        <b/>
        <sz val="8"/>
        <color theme="1"/>
        <rFont val="Arial"/>
        <family val="2"/>
      </rPr>
      <t>MACROPROCESO</t>
    </r>
    <r>
      <rPr>
        <sz val="8"/>
        <color theme="1"/>
        <rFont val="Arial"/>
        <family val="2"/>
      </rPr>
      <t xml:space="preserve">
DE Direccionamiento Estratégico
DP Gestión de Productos y Banca de Desarrollo
GF Gestión de Fondos y Liquidez
GI Gestión Inversiones
</t>
    </r>
    <r>
      <rPr>
        <b/>
        <sz val="8"/>
        <color theme="1"/>
        <rFont val="Arial"/>
        <family val="2"/>
      </rPr>
      <t>PROCESO</t>
    </r>
    <r>
      <rPr>
        <sz val="8"/>
        <color theme="1"/>
        <rFont val="Arial"/>
        <family val="2"/>
      </rPr>
      <t xml:space="preserve">
DE - PFN Planeación Financiera 
DE - GRC Gestión de Recursos de Cooperación
DP - GCT Gestión Comercial de Tesorería
FL - CRE Administación de Recursos
GI - MIN Manejo de Inversiones
</t>
    </r>
    <r>
      <rPr>
        <b/>
        <sz val="8"/>
        <color theme="1"/>
        <rFont val="Arial"/>
        <family val="2"/>
      </rPr>
      <t>SUBPROCESO</t>
    </r>
    <r>
      <rPr>
        <sz val="8"/>
        <color theme="1"/>
        <rFont val="Arial"/>
        <family val="2"/>
      </rPr>
      <t xml:space="preserve">
DE-PFN-S-004 Definición de estrategias de tesorería</t>
    </r>
  </si>
  <si>
    <t>*Presentación Ejecutiva</t>
  </si>
  <si>
    <r>
      <t xml:space="preserve">102.1_DTE_DEPARTAMENTO DE TESORERÍA
</t>
    </r>
    <r>
      <rPr>
        <b/>
        <sz val="8"/>
        <color theme="1"/>
        <rFont val="Arial"/>
        <family val="2"/>
      </rPr>
      <t>MACROPROCESO</t>
    </r>
    <r>
      <rPr>
        <sz val="8"/>
        <color theme="1"/>
        <rFont val="Arial"/>
        <family val="2"/>
      </rPr>
      <t xml:space="preserve">
DE Direccionamiento Estratégico
DP Gestión de Productos y Banca de Desarrollo
GF Gestión de Fondos y Liquidez
GI Gestión Inversiones
</t>
    </r>
    <r>
      <rPr>
        <b/>
        <sz val="8"/>
        <color theme="1"/>
        <rFont val="Arial"/>
        <family val="2"/>
      </rPr>
      <t>PROCESO</t>
    </r>
    <r>
      <rPr>
        <sz val="8"/>
        <color theme="1"/>
        <rFont val="Arial"/>
        <family val="2"/>
      </rPr>
      <t xml:space="preserve">
DE - PFN Planeación Financiera 
DE - GRC Gestión de Recursos de Cooperación
DP - GCT Gestión Comercial de Tesorería
FL - CRE Administación de Recursos
GI - MIN Manejo de Inversiones
</t>
    </r>
    <r>
      <rPr>
        <b/>
        <sz val="8"/>
        <color theme="1"/>
        <rFont val="Arial"/>
        <family val="2"/>
      </rPr>
      <t>SUBPROCESO</t>
    </r>
    <r>
      <rPr>
        <sz val="8"/>
        <color theme="1"/>
        <rFont val="Arial"/>
        <family val="2"/>
      </rPr>
      <t xml:space="preserve">
DP-GCT-S-001 Promoción y comercialización productos de tesorería</t>
    </r>
  </si>
  <si>
    <t>*Formato de Vinculación y/o actualización
*Consulta Listas de Control-Centinela
*Rut
*Cámara de Comercio actualizada
*Certificado Superfinanciera
*Estados Financieros con Notas
*Informe de Gestión
*Certificación SARLAFT
*Certificación FATCA
*Sanción Superfinanciera (si aplica)
*Documentos Complementarios Financieros
*Documentos Complementarios No Financieros</t>
  </si>
  <si>
    <r>
      <t xml:space="preserve">102.1_DTE_DEPARTAMENTO DE TESORERÍA
</t>
    </r>
    <r>
      <rPr>
        <b/>
        <sz val="8"/>
        <color theme="1"/>
        <rFont val="Arial"/>
        <family val="2"/>
      </rPr>
      <t>MACROPROCESO</t>
    </r>
    <r>
      <rPr>
        <sz val="8"/>
        <color theme="1"/>
        <rFont val="Arial"/>
        <family val="2"/>
      </rPr>
      <t xml:space="preserve">
DE Direccionamiento Estratégico
DP Gestión de Productos y Banca de Desarrollo
GF Gestión de Fondos y Liquidez
GI Gestión Inversiones
</t>
    </r>
    <r>
      <rPr>
        <b/>
        <sz val="8"/>
        <color theme="1"/>
        <rFont val="Arial"/>
        <family val="2"/>
      </rPr>
      <t>PROCESO</t>
    </r>
    <r>
      <rPr>
        <sz val="8"/>
        <color theme="1"/>
        <rFont val="Arial"/>
        <family val="2"/>
      </rPr>
      <t xml:space="preserve">
DE - PFN Planeación Financiera 
DE - GRC Gestión de Recursos de Cooperación
DP - GCT Gestión Comercial de Tesorería
FL - CRE Administación de Recursos
GI - MIN Manejo de Inversiones
</t>
    </r>
    <r>
      <rPr>
        <b/>
        <sz val="8"/>
        <color theme="1"/>
        <rFont val="Arial"/>
        <family val="2"/>
      </rPr>
      <t>SUBPROCESO</t>
    </r>
    <r>
      <rPr>
        <sz val="8"/>
        <color theme="1"/>
        <rFont val="Arial"/>
        <family val="2"/>
      </rPr>
      <t xml:space="preserve">
DE-PFN-S-004 Definición de estrategias de tesorería
</t>
    </r>
  </si>
  <si>
    <t>*Instructivo
*Protocolo
*Instructivo sobre grabación de llamadas
*Acuerdo de Nivel de servicio
*Manual</t>
  </si>
  <si>
    <t>*Ticket
*Mensajes Swift enviados
*Mensajes Swift recibidos
*Plan de pagos
*Cuentas de cobro
*Informe de vencimientos
*Confirmación de vencimientos
*Soporte de pago - Mensajes Swift 
*Soporte pago COP
*Instrucciones de pago permanentes</t>
  </si>
  <si>
    <t>*Informe de datos mínimos de las operaciones de cambio
*Notificación de negociación
*Informe de cumplimiento de operaciones fuera de cámara
*Instrucciones de pago 
*Soporte de Pago</t>
  </si>
  <si>
    <t>*Formulario de Solicitud Apertura de Cuenta de Ahorros
*Reglamento de Cuenta de Ahorros
*Reglamento de uso del Portal Transaccional
*Tarjeta de Firmas Autorizadas y condiciones de manejo
*Copia cédulas de ciudadanía Representantes Legal y Personas Autorizadas
*Administradores principal y Back y contacto de seguridad
*Formato remisión de documentos a DOP
*Formato de entrega Token
*Marcación de impuestos
*Certificaciones tributarias 
*Marcación de impuestos
*Documentos complementarios (E/F)
*Formato entrega TOKEN (F)
*Informes y reportes (E)
*Soporte cumplimiento retiro de recursos
*Soporte cumplimiento ingreso de recursos
*Soporte confirmación inscripción cuenta Sebra 
*Soporte monetización (ND/NC)</t>
  </si>
  <si>
    <t xml:space="preserve">*Hoja de Decisión
*Estudio De Riesgo
*Acta comité
*Carta de Aprobación
*Contrato marco
*Suplemento
*Anexo 2 documentos de la parte B
*Anexo 5 funcionarios autorizados
*Pagare
*Carta de instrucciones
*Reglamento de uso de plataforma
*Encuesta de Perfil de riesgo
*Resultado Análisis de conveniencia
*Mensajes Swift enviados y recibidos
*Confirmación contrapartes locales
*Instrucciones de pago permanentes
*Informe de cumplimientos
*Soporte de instrucciones de cumplimiento
*Soporte de Pago
*Anexos de confirmación
*Contratos y acuerdos
*Soporte correo instrucciones DTE
*Soporte cumplimiento </t>
  </si>
  <si>
    <t>*Prospecto de colocación 2014-2020
*Aviso de Oferta Pública
*Fe de Erratas si aplica
*Propuesta Técnica y Económica presentada del Comisionista de Bolsa
*Invitación de BANCÓLDEX a los Comisionistas de Bolsa
*Contratos de Colocación Comisionistas de Bolsa
*Contratos de Representación Legal de Tenedores de Bonos
*Contrato con la Calificadora de Riesgo
*Contrato con el tercero Independiente para Bonos Etiquetados
*Comunicación Oficial
*Registro resultado de adjudicación de Emisiones
*Informe de vencimientos (T24 / Deceval)
*Registro de captaciones /reinversiones
*Soporte de pagos operaciones de depósitos propios
*Soporte de pago Deceval
*Soporte de pago Depósitos Propios</t>
  </si>
  <si>
    <t>*Pizarra ML
*Pizarra ME
*Pizarra PIBO
*Confirmación contrapartes locales y/o del exterior
*Papeletas Brokers
*Informe de vencimiento</t>
  </si>
  <si>
    <r>
      <t xml:space="preserve">102.1_DTE_DEPARTAMENTO DE TESORERÍA
</t>
    </r>
    <r>
      <rPr>
        <b/>
        <sz val="8"/>
        <color theme="1"/>
        <rFont val="Arial"/>
        <family val="2"/>
      </rPr>
      <t>MACROPROCESO</t>
    </r>
    <r>
      <rPr>
        <sz val="8"/>
        <color theme="1"/>
        <rFont val="Arial"/>
        <family val="2"/>
      </rPr>
      <t xml:space="preserve">
DE Direccionamiento Estratégico
DP Gestión de Productos y Banca de Desarrollo
GF Gestión de Fondos y Liquidez
GI Gestión Inversiones
</t>
    </r>
    <r>
      <rPr>
        <b/>
        <sz val="8"/>
        <color theme="1"/>
        <rFont val="Arial"/>
        <family val="2"/>
      </rPr>
      <t>PROCESO</t>
    </r>
    <r>
      <rPr>
        <sz val="8"/>
        <color theme="1"/>
        <rFont val="Arial"/>
        <family val="2"/>
      </rPr>
      <t xml:space="preserve">
DE - PFN Planeación Financiera 
DE - GRC Gestión de Recursos de Cooperación
DP - GCT Gestión Comercial de Tesorería
FL - CRE Administación de Recursos
GI - MIN Manejo de Inversiones
</t>
    </r>
    <r>
      <rPr>
        <b/>
        <sz val="8"/>
        <color theme="1"/>
        <rFont val="Arial"/>
        <family val="2"/>
      </rPr>
      <t>SUBPROCESO</t>
    </r>
    <r>
      <rPr>
        <sz val="8"/>
        <color theme="1"/>
        <rFont val="Arial"/>
        <family val="2"/>
      </rPr>
      <t xml:space="preserve">
FL-CRE-S-004 Negociación de operaciones de mercado monetario
DP-GCT-S-001 Promoción y comercialización productos de tesorería</t>
    </r>
  </si>
  <si>
    <t>*Pizarra ML
*Pizarra ME
*Pizarra PIBO
*Confirmación contrapartes locales y/o del exterior
*Soporte correo instrucciones DTE
*Soporte de cumplimiento operaciones Repo
*Papeletas MEC
*Informe de vencimiento</t>
  </si>
  <si>
    <t xml:space="preserve">*Reporte </t>
  </si>
  <si>
    <r>
      <t xml:space="preserve">102.2_DGC_DEPARTAMENTO DE GESTIÓN CONTABLE
</t>
    </r>
    <r>
      <rPr>
        <b/>
        <sz val="8"/>
        <color theme="1"/>
        <rFont val="Arial"/>
        <family val="2"/>
      </rPr>
      <t>MACROPROCESO</t>
    </r>
    <r>
      <rPr>
        <sz val="8"/>
        <color theme="1"/>
        <rFont val="Arial"/>
        <family val="2"/>
      </rPr>
      <t xml:space="preserve">
GF Gestión Financiera
</t>
    </r>
    <r>
      <rPr>
        <b/>
        <sz val="8"/>
        <color theme="1"/>
        <rFont val="Arial"/>
        <family val="2"/>
      </rPr>
      <t>PROCESO</t>
    </r>
    <r>
      <rPr>
        <sz val="8"/>
        <color theme="1"/>
        <rFont val="Arial"/>
        <family val="2"/>
      </rPr>
      <t xml:space="preserve">
GF - GCN Gestión Contable  
</t>
    </r>
    <r>
      <rPr>
        <b/>
        <sz val="8"/>
        <color theme="1"/>
        <rFont val="Arial"/>
        <family val="2"/>
      </rPr>
      <t>SUBPROCESO</t>
    </r>
    <r>
      <rPr>
        <sz val="8"/>
        <color theme="1"/>
        <rFont val="Arial"/>
        <family val="2"/>
      </rPr>
      <t xml:space="preserve">
GF-GCN-S-003 Planeación de la gestión contable
GF-GCN-S-004 Aseguramiento de la información contable
GF-GCN-S-005 Análisis de razonabilidad de la información contable
GF-GCN-S-006 Generación de estados financieros</t>
    </r>
  </si>
  <si>
    <t>*Anexos de interfase de pagaduría
*Anexos Registros de cuentas por pagar
*Comprobantes de contabilidad Bancóldex
*Documento equivalente
*Facturas o cuentas de cobro
*Legalización de anticipos y gastos de viaje 
*Legalización de caja menor 
*Listado de cuadre mensual de activos fijos
*Listados de conciliación
*Mensaje SWIFT
*Movimiento de activos
*Comprobantes interactivos y/o manuales
*Soporte de Comprobantes interactivos y/o manuales</t>
  </si>
  <si>
    <r>
      <t xml:space="preserve">102.2_DGC_DEPARTAMENTO DE GESTIÓN CONTABLE
</t>
    </r>
    <r>
      <rPr>
        <b/>
        <sz val="8"/>
        <color theme="1"/>
        <rFont val="Arial"/>
        <family val="2"/>
      </rPr>
      <t>MACROPROCESO</t>
    </r>
    <r>
      <rPr>
        <sz val="8"/>
        <color theme="1"/>
        <rFont val="Arial"/>
        <family val="2"/>
      </rPr>
      <t xml:space="preserve">
GF Gestión Financiera
</t>
    </r>
    <r>
      <rPr>
        <b/>
        <sz val="8"/>
        <color theme="1"/>
        <rFont val="Arial"/>
        <family val="2"/>
      </rPr>
      <t>PROCESO</t>
    </r>
    <r>
      <rPr>
        <sz val="8"/>
        <color theme="1"/>
        <rFont val="Arial"/>
        <family val="2"/>
      </rPr>
      <t xml:space="preserve">
GF - GCN Gestión Contable  
</t>
    </r>
    <r>
      <rPr>
        <b/>
        <sz val="8"/>
        <color theme="1"/>
        <rFont val="Arial"/>
        <family val="2"/>
      </rPr>
      <t>SUBPROCESO</t>
    </r>
    <r>
      <rPr>
        <sz val="8"/>
        <color theme="1"/>
        <rFont val="Arial"/>
        <family val="2"/>
      </rPr>
      <t xml:space="preserve">
GF-GCN-S-004 Aseguramiento de la información contable</t>
    </r>
  </si>
  <si>
    <t>*Cartera de créditos VCP
*Interfaz leasing VCP
*Interfaz VCP Factor BOT
*Interfaz Garantías VCp
*Interfaz Activos fijos VCp
*T-24
*Alfyn Dólares
*Alfyn pesos
*Cobis Tesorería
*Obligaciones financieras
*Cartera activa
*Calificación y provisión CYP
*NIIF 9 cartera
*Arco movimiento diario
*Comprobantes masivos
*Interface de caja</t>
  </si>
  <si>
    <r>
      <t xml:space="preserve">102.2_DGC_DEPARTAMENTO DE GESTIÓN CONTABLE
</t>
    </r>
    <r>
      <rPr>
        <b/>
        <sz val="8"/>
        <color theme="1"/>
        <rFont val="Arial"/>
        <family val="2"/>
      </rPr>
      <t>MACROPROCESO</t>
    </r>
    <r>
      <rPr>
        <sz val="8"/>
        <color theme="1"/>
        <rFont val="Arial"/>
        <family val="2"/>
      </rPr>
      <t xml:space="preserve">
GF Gestión Financiera
</t>
    </r>
    <r>
      <rPr>
        <b/>
        <sz val="8"/>
        <color theme="1"/>
        <rFont val="Arial"/>
        <family val="2"/>
      </rPr>
      <t>PROCESO</t>
    </r>
    <r>
      <rPr>
        <sz val="8"/>
        <color theme="1"/>
        <rFont val="Arial"/>
        <family val="2"/>
      </rPr>
      <t xml:space="preserve">
GF - GCN Gestión Contable  
</t>
    </r>
    <r>
      <rPr>
        <b/>
        <sz val="8"/>
        <color theme="1"/>
        <rFont val="Arial"/>
        <family val="2"/>
      </rPr>
      <t>SUBPROCESO</t>
    </r>
    <r>
      <rPr>
        <sz val="8"/>
        <color theme="1"/>
        <rFont val="Arial"/>
        <family val="2"/>
      </rPr>
      <t xml:space="preserve">
GF-GCN-S-006 Generación de estados financieros</t>
    </r>
  </si>
  <si>
    <t>*Estado de Situación Financiera
*Estado de resultados
*Otros Resultados Integrales
*Estados de Cambio en el Patrimonio
*Estado de Flujos de Efectivo
*Anexos al código de comercio
*Notas a los estados financieros
*Dictamen del Revisor Fiscal 
*Informe del Revisor Fiscal de periodos intermedios</t>
  </si>
  <si>
    <t>*Informe de Saldos y Movimientos - Convergencia
*Informe de operaciones reciprocas - Convergencia
*Informe de Variaciones Trimestrales
*Informe Estados Financieros con Notas y Dictamen (PDF)</t>
  </si>
  <si>
    <t>*Estado de Situación Financiera
*Estado de resultados 
*Otros Resultados Integrales
*Estados de Cambio en el Patrimonio
*Estado de Flujos de Efectivo
*Notas a los estados financieros
*Dictamen del Revisor Fiscal 
*Informe del Revisor Fiscal de periodos intermedios</t>
  </si>
  <si>
    <t>*Estado de Situación Financiera
*Estados de resultados 
*Dictamen a los estados financieros
*Notas EEFF
*Estados de cambios en  patrimonio</t>
  </si>
  <si>
    <t>*Estado de Situación Financiera
*Estado de resultados 
*Otros Resultados Integrales
*Estados de Cambio en el Patrimonio
*Estado de Flujos de Efectivo
*Estados de Resultados
*Notas a los estados financieros
*Informe del Revisor Fiscal
*Plantillas XBRL</t>
  </si>
  <si>
    <t>*Informes Contaduría General De La Nación
*Catalogo de cuentas
*Operaciones reciprocas
*Notas a los estados financieros de la contaduría
*Informe Superfinanciera
*Informes semanal
*Informe posición propia
*Encaje 
*Desagregado sectorización principales *Operaciones formato 409
*Archivo plano de balances
*Captaciones y colocaciones a municipios
*Taxonomías de los estado financieros separados
*Taxonomías xbrl de los estados financieros consolidados</t>
  </si>
  <si>
    <t>*Balance General
*Saldos de cuentas por tercero
*Saldos de terceros por cuenta
*Libro auxiliar del mayor
*Libro auxiliar del mayor por tercero
*Libro auxiliar de cuentas contrarias a su naturaleza</t>
  </si>
  <si>
    <r>
      <t xml:space="preserve">102.2_DGC_DEPARTAMENTO DE GESTIÓN CONTABLE
</t>
    </r>
    <r>
      <rPr>
        <b/>
        <sz val="8"/>
        <color theme="1"/>
        <rFont val="Arial"/>
        <family val="2"/>
      </rPr>
      <t>MACROPROCESO</t>
    </r>
    <r>
      <rPr>
        <sz val="8"/>
        <color theme="1"/>
        <rFont val="Arial"/>
        <family val="2"/>
      </rPr>
      <t xml:space="preserve">
GF Gestión Financiera
</t>
    </r>
    <r>
      <rPr>
        <b/>
        <sz val="8"/>
        <color theme="1"/>
        <rFont val="Arial"/>
        <family val="2"/>
      </rPr>
      <t>PROCESO</t>
    </r>
    <r>
      <rPr>
        <sz val="8"/>
        <color theme="1"/>
        <rFont val="Arial"/>
        <family val="2"/>
      </rPr>
      <t xml:space="preserve">
GF - GCN Gestión Contable  
</t>
    </r>
    <r>
      <rPr>
        <b/>
        <sz val="8"/>
        <color theme="1"/>
        <rFont val="Arial"/>
        <family val="2"/>
      </rPr>
      <t>SUBPROCESO</t>
    </r>
    <r>
      <rPr>
        <sz val="8"/>
        <color theme="1"/>
        <rFont val="Arial"/>
        <family val="2"/>
      </rPr>
      <t xml:space="preserve">
GF-GCN-S-005 Análisis de razonabilidad de la información contable</t>
    </r>
  </si>
  <si>
    <t>*Estados financieros
*Estados financieros niif Colombia</t>
  </si>
  <si>
    <r>
      <t xml:space="preserve">102.2_DGC_DEPARTAMENTO DE GESTIÓN CONTABLE
</t>
    </r>
    <r>
      <rPr>
        <b/>
        <sz val="8"/>
        <color theme="1"/>
        <rFont val="Arial"/>
        <family val="2"/>
      </rPr>
      <t>MACROPROCESO</t>
    </r>
    <r>
      <rPr>
        <sz val="8"/>
        <color theme="1"/>
        <rFont val="Arial"/>
        <family val="2"/>
      </rPr>
      <t xml:space="preserve">
GF Gestión Financiera
</t>
    </r>
    <r>
      <rPr>
        <b/>
        <sz val="8"/>
        <color theme="1"/>
        <rFont val="Arial"/>
        <family val="2"/>
      </rPr>
      <t>PROCESO</t>
    </r>
    <r>
      <rPr>
        <sz val="8"/>
        <color theme="1"/>
        <rFont val="Arial"/>
        <family val="2"/>
      </rPr>
      <t xml:space="preserve">
GF - GCN Gestión Contable  
</t>
    </r>
    <r>
      <rPr>
        <b/>
        <sz val="8"/>
        <color theme="1"/>
        <rFont val="Arial"/>
        <family val="2"/>
      </rPr>
      <t>SUBPROCESO</t>
    </r>
    <r>
      <rPr>
        <sz val="8"/>
        <color theme="1"/>
        <rFont val="Arial"/>
        <family val="2"/>
      </rPr>
      <t xml:space="preserve">
GF-GCN-S-004 Aseguramiento de la información contable
</t>
    </r>
  </si>
  <si>
    <t>*Libro diario 
*Libros auxiliar del mayor por tercero
*Saldos de clientes por cuentas
*Saldo de cuentas por tercero</t>
  </si>
  <si>
    <t>*Libro auxiliar del mayor
*Libros auxiliar del mayor por tercero
*Saldos de clientes por cuentas
*Saldo de cuentas por tercero</t>
  </si>
  <si>
    <t>*Libro de cuenta y razón, diario y mayor</t>
  </si>
  <si>
    <r>
      <rPr>
        <b/>
        <sz val="8"/>
        <color theme="1"/>
        <rFont val="Arial"/>
        <family val="2"/>
      </rPr>
      <t>CARTA DESCRITIVA</t>
    </r>
    <r>
      <rPr>
        <sz val="8"/>
        <color theme="1"/>
        <rFont val="Arial"/>
        <family val="2"/>
      </rPr>
      <t xml:space="preserve">
102.3_DFP_DEPARTAMENTO DE FONDOS DE CAPITAL PRIVADO
</t>
    </r>
  </si>
  <si>
    <t>*Acta Comité de Inversión
*Presentación</t>
  </si>
  <si>
    <r>
      <t xml:space="preserve">102.3_DFP_DEPARTAMENTO DE FONDOS DE CAPITAL PRIVADO
</t>
    </r>
    <r>
      <rPr>
        <b/>
        <sz val="8"/>
        <color theme="1"/>
        <rFont val="Arial"/>
        <family val="2"/>
      </rPr>
      <t>MACROPROCESO</t>
    </r>
    <r>
      <rPr>
        <sz val="8"/>
        <color theme="1"/>
        <rFont val="Arial"/>
        <family val="2"/>
      </rPr>
      <t xml:space="preserve">
GI Gestión Inversiones
</t>
    </r>
    <r>
      <rPr>
        <b/>
        <sz val="8"/>
        <color theme="1"/>
        <rFont val="Arial"/>
        <family val="2"/>
      </rPr>
      <t>PROCESO</t>
    </r>
    <r>
      <rPr>
        <sz val="8"/>
        <color theme="1"/>
        <rFont val="Arial"/>
        <family val="2"/>
      </rPr>
      <t xml:space="preserve">
GI - IFC Inversión en Fondos de Capital 
</t>
    </r>
    <r>
      <rPr>
        <b/>
        <sz val="8"/>
        <color theme="1"/>
        <rFont val="Arial"/>
        <family val="2"/>
      </rPr>
      <t xml:space="preserve">SUBPROCESO
</t>
    </r>
    <r>
      <rPr>
        <sz val="8"/>
        <color theme="1"/>
        <rFont val="Arial"/>
        <family val="2"/>
      </rPr>
      <t>GI-IFC-S-002 Desarrollo de la industria de fondos de capital
GI-IFC-S-003 Gestión de fondo de fondos</t>
    </r>
  </si>
  <si>
    <t>*Análisis del memorando de oportunidad de inversión
*Comunicaciones oficiales
*Lista de chequeo de políticas 
*Reglamento del Fondo
*Hallazgos de debida diligencia - Presentación
*Consulta preliminar
*Compromiso firmado (copia)
*Instrucciones de cumplimiento
*Comprobante de inversión</t>
  </si>
  <si>
    <r>
      <t xml:space="preserve">102.4_DFC_DEPARTAMENTO DE FINANZAS CORPORATIVAS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PFN Planeación Financiera 
</t>
    </r>
    <r>
      <rPr>
        <b/>
        <sz val="8"/>
        <color theme="1"/>
        <rFont val="Arial"/>
        <family val="2"/>
      </rPr>
      <t>SUBPROCESO</t>
    </r>
    <r>
      <rPr>
        <sz val="8"/>
        <color theme="1"/>
        <rFont val="Arial"/>
        <family val="2"/>
      </rPr>
      <t xml:space="preserve">
DE-PFN-S-002 Planeación presupuestal 
DE-PFN-S-003 Elaboración y análisis de las proyecciones financieras
</t>
    </r>
    <r>
      <rPr>
        <b/>
        <sz val="8"/>
        <color theme="1"/>
        <rFont val="Arial"/>
        <family val="2"/>
      </rPr>
      <t>MACROPROCESO</t>
    </r>
    <r>
      <rPr>
        <sz val="8"/>
        <color theme="1"/>
        <rFont val="Arial"/>
        <family val="2"/>
      </rPr>
      <t xml:space="preserve">
GF Gestión Financiera
</t>
    </r>
    <r>
      <rPr>
        <b/>
        <sz val="8"/>
        <color theme="1"/>
        <rFont val="Arial"/>
        <family val="2"/>
      </rPr>
      <t>PROCESO</t>
    </r>
    <r>
      <rPr>
        <sz val="8"/>
        <color theme="1"/>
        <rFont val="Arial"/>
        <family val="2"/>
      </rPr>
      <t xml:space="preserve">
GF - AAP Administración de Activos y Pasivos 
</t>
    </r>
    <r>
      <rPr>
        <b/>
        <sz val="8"/>
        <color theme="1"/>
        <rFont val="Arial"/>
        <family val="2"/>
      </rPr>
      <t>SUBPROCESO</t>
    </r>
    <r>
      <rPr>
        <sz val="8"/>
        <color theme="1"/>
        <rFont val="Arial"/>
        <family val="2"/>
      </rPr>
      <t xml:space="preserve">
GF-AAP-S-002 Definición de precios</t>
    </r>
  </si>
  <si>
    <t>*Acta
*Presentación</t>
  </si>
  <si>
    <r>
      <t xml:space="preserve">102.4_DFC_DEPARTAMENTO DE FINANZAS CORPORATIVAS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PFN Planeación Financiera 
</t>
    </r>
    <r>
      <rPr>
        <b/>
        <sz val="8"/>
        <color theme="1"/>
        <rFont val="Arial"/>
        <family val="2"/>
      </rPr>
      <t>SUBPROCESO</t>
    </r>
    <r>
      <rPr>
        <sz val="8"/>
        <color theme="1"/>
        <rFont val="Arial"/>
        <family val="2"/>
      </rPr>
      <t xml:space="preserve">
DE-PFN-S-002 Planeación presupuestal 
DE-PFN-S-003 Elaboración y análisis de las proyecciones financieras
</t>
    </r>
    <r>
      <rPr>
        <b/>
        <sz val="8"/>
        <color theme="1"/>
        <rFont val="Arial"/>
        <family val="2"/>
      </rPr>
      <t>MACROPROCESO</t>
    </r>
    <r>
      <rPr>
        <sz val="8"/>
        <color theme="1"/>
        <rFont val="Arial"/>
        <family val="2"/>
      </rPr>
      <t xml:space="preserve">
GF Gestión Financiera
</t>
    </r>
    <r>
      <rPr>
        <b/>
        <sz val="8"/>
        <color theme="1"/>
        <rFont val="Arial"/>
        <family val="2"/>
      </rPr>
      <t>PROCESO</t>
    </r>
    <r>
      <rPr>
        <sz val="8"/>
        <color theme="1"/>
        <rFont val="Arial"/>
        <family val="2"/>
      </rPr>
      <t xml:space="preserve">
GF - AAP Administración de Activos y Pasivos 
</t>
    </r>
    <r>
      <rPr>
        <b/>
        <sz val="8"/>
        <color theme="1"/>
        <rFont val="Arial"/>
        <family val="2"/>
      </rPr>
      <t>SUBPROCESO</t>
    </r>
    <r>
      <rPr>
        <sz val="8"/>
        <color theme="1"/>
        <rFont val="Arial"/>
        <family val="2"/>
      </rPr>
      <t xml:space="preserve">
GF-AAP-S-005 Análisis y seguimiento a los resultados financieros del Banco</t>
    </r>
  </si>
  <si>
    <t>*Informe Comité de GAP</t>
  </si>
  <si>
    <r>
      <t xml:space="preserve">102.5_OGT_OFICINA DE GESTIÓN TRIBUTARIA
</t>
    </r>
    <r>
      <rPr>
        <b/>
        <sz val="8"/>
        <color theme="1"/>
        <rFont val="Arial"/>
        <family val="2"/>
      </rPr>
      <t xml:space="preserve">MACROPROCESO
</t>
    </r>
    <r>
      <rPr>
        <sz val="8"/>
        <color theme="1"/>
        <rFont val="Arial"/>
        <family val="2"/>
      </rPr>
      <t xml:space="preserve">GF Gestión Financiera
</t>
    </r>
    <r>
      <rPr>
        <b/>
        <sz val="8"/>
        <color theme="1"/>
        <rFont val="Arial"/>
        <family val="2"/>
      </rPr>
      <t>PROCESO</t>
    </r>
    <r>
      <rPr>
        <sz val="8"/>
        <color theme="1"/>
        <rFont val="Arial"/>
        <family val="2"/>
      </rPr>
      <t xml:space="preserve">
GF - GTR Gestión Tributaria
</t>
    </r>
    <r>
      <rPr>
        <b/>
        <sz val="8"/>
        <color theme="1"/>
        <rFont val="Arial"/>
        <family val="2"/>
      </rPr>
      <t>SUBPROCESO</t>
    </r>
    <r>
      <rPr>
        <sz val="8"/>
        <color theme="1"/>
        <rFont val="Arial"/>
        <family val="2"/>
      </rPr>
      <t xml:space="preserve">
GF-GTR-S-003 Elaboración de declaraciones tributarias</t>
    </r>
  </si>
  <si>
    <t>*Soportes a las declaraciones tributarias</t>
  </si>
  <si>
    <r>
      <t xml:space="preserve">102.5_OGT_OFICINA DE GESTIÓN TRIBUTARIA
</t>
    </r>
    <r>
      <rPr>
        <b/>
        <sz val="8"/>
        <color theme="1"/>
        <rFont val="Arial"/>
        <family val="2"/>
      </rPr>
      <t xml:space="preserve">MACROPROCESO
</t>
    </r>
    <r>
      <rPr>
        <sz val="8"/>
        <color theme="1"/>
        <rFont val="Arial"/>
        <family val="2"/>
      </rPr>
      <t xml:space="preserve">GF Gestión Financiera
</t>
    </r>
    <r>
      <rPr>
        <b/>
        <sz val="8"/>
        <color theme="1"/>
        <rFont val="Arial"/>
        <family val="2"/>
      </rPr>
      <t>PROCESO</t>
    </r>
    <r>
      <rPr>
        <sz val="8"/>
        <color theme="1"/>
        <rFont val="Arial"/>
        <family val="2"/>
      </rPr>
      <t xml:space="preserve">
GF - GTR Gestión Tributaria
</t>
    </r>
    <r>
      <rPr>
        <b/>
        <sz val="8"/>
        <color theme="1"/>
        <rFont val="Arial"/>
        <family val="2"/>
      </rPr>
      <t>SUBPROCESO</t>
    </r>
    <r>
      <rPr>
        <sz val="8"/>
        <color theme="1"/>
        <rFont val="Arial"/>
        <family val="2"/>
      </rPr>
      <t xml:space="preserve">
GF-GTR-S-001 Planeación tributaria</t>
    </r>
  </si>
  <si>
    <t>*Procedimiento para la elaboración de la declaración del impuesto sobre la renta y complementarios
*Procedimiento para la elaboración de la declaración de retención en la fuente nacional
*Procedimiento para la elaboración de la declaración del impuesto sobre las ventas
*Procedimiento para la elaboración de la declaración del impuesto de industria y comercio
*Procedimiento para la elaboración de la declaración de retención en la fuente a título de ica
*Procedimiento para la elaboración de la declaración del gravamen a los movimientos financieros
*Procedimiento para la elaboración de la declaración de activos en el exterior
*Procedimiento para la elaboración del reporte de información de medios magnéticos nacionales y distritales</t>
  </si>
  <si>
    <r>
      <t xml:space="preserve">102.5_OGT_OFICINA DE GESTIÓN TRIBUTARIA
</t>
    </r>
    <r>
      <rPr>
        <b/>
        <sz val="8"/>
        <color theme="1"/>
        <rFont val="Arial"/>
        <family val="2"/>
      </rPr>
      <t xml:space="preserve">MACROPROCESO
</t>
    </r>
    <r>
      <rPr>
        <sz val="8"/>
        <color theme="1"/>
        <rFont val="Arial"/>
        <family val="2"/>
      </rPr>
      <t xml:space="preserve">GF Gestión Financiera
</t>
    </r>
    <r>
      <rPr>
        <b/>
        <sz val="8"/>
        <color theme="1"/>
        <rFont val="Arial"/>
        <family val="2"/>
      </rPr>
      <t>PROCESO</t>
    </r>
    <r>
      <rPr>
        <sz val="8"/>
        <color theme="1"/>
        <rFont val="Arial"/>
        <family val="2"/>
      </rPr>
      <t xml:space="preserve">
GF - GTR Gestión Tributaria
</t>
    </r>
    <r>
      <rPr>
        <b/>
        <sz val="8"/>
        <color theme="1"/>
        <rFont val="Arial"/>
        <family val="2"/>
      </rPr>
      <t>SUBPROCESO</t>
    </r>
    <r>
      <rPr>
        <sz val="8"/>
        <color theme="1"/>
        <rFont val="Arial"/>
        <family val="2"/>
      </rPr>
      <t xml:space="preserve">
GF-GTR-S-005 Elaboración de medios magnéticos</t>
    </r>
  </si>
  <si>
    <t>*Formatos trasmitidos
*Formatos trasmitidos convenios de cooperación</t>
  </si>
  <si>
    <t>*Formatos trasmitidos
*Actividades excluidas o no sujetas 
*Retención ICA practicada
*Cuentas de Ahorro
*Ingresos obtenidos fuera de Bogotá 
*Compra de bienes y servicios sup a 140 UVT $5 mill</t>
  </si>
  <si>
    <r>
      <t xml:space="preserve">105.6_OGP_OFICINA DE GESTIÓN PRESUPUESTAL
</t>
    </r>
    <r>
      <rPr>
        <b/>
        <sz val="8"/>
        <color theme="1"/>
        <rFont val="Arial"/>
        <family val="2"/>
      </rPr>
      <t>MACROPROCESO</t>
    </r>
    <r>
      <rPr>
        <sz val="8"/>
        <color theme="1"/>
        <rFont val="Arial"/>
        <family val="2"/>
      </rPr>
      <t xml:space="preserve">
GF Gestión Financiera
</t>
    </r>
    <r>
      <rPr>
        <b/>
        <sz val="8"/>
        <color theme="1"/>
        <rFont val="Arial"/>
        <family val="2"/>
      </rPr>
      <t>PROCESO</t>
    </r>
    <r>
      <rPr>
        <sz val="8"/>
        <color theme="1"/>
        <rFont val="Arial"/>
        <family val="2"/>
      </rPr>
      <t xml:space="preserve">
GF Gestión Financiera
</t>
    </r>
    <r>
      <rPr>
        <b/>
        <sz val="8"/>
        <color theme="1"/>
        <rFont val="Arial"/>
        <family val="2"/>
      </rPr>
      <t xml:space="preserve">SUBPROCESO
</t>
    </r>
    <r>
      <rPr>
        <sz val="8"/>
        <color theme="1"/>
        <rFont val="Arial"/>
        <family val="2"/>
      </rPr>
      <t xml:space="preserve">GF-GPR-S-001 Ejecución presupuestal, gastos e inversión
</t>
    </r>
  </si>
  <si>
    <t>*Ejecución presupuestal gastos e inversión (lineamientos y políticas)
*Informe de observaciones de ejecución y solicitud de ajustes
*Informe de desfases de ejecución  presupuestales por áreas
*Presentaciones de capacitación áreas en Gestión Presupuestal y operativa
*Registros de traslados y liberaciones presupuestales
*Informe de ejecución de compras y anticipos
*Reportes IBM Planning de ejecución presupuestal Bx (Excel)
*Informe mensual de resultados financieros JD (incluye informe de ejecución gastos e inversión)
*Informes del modelo de Costeo de ejecución
*Formato de programación de gastos (sireci)</t>
  </si>
  <si>
    <t>*Centros de responsabilidad vigentes
*Comunicación oficial
*Extracto interno mensual de ejecución presupuestal Gastos e Inversión
*Informes grafico de seguimiento ejecución presupuestal por Vicepresidencias
*Formato  para traslados presupuestales 
*Formato 15 Programación y Ejecución de Gastos tarifa fiscal - CGR
*Guía AS400 para consulta de informes de ejecución
*Instructivo para consulta ejecución presupuestal Workspace IBM Planning</t>
  </si>
  <si>
    <t>*Centros de responsabilidad vigentes
*Comunicaciones internas y externas
*Formato  para traslados presupuestales 
*Instructivo para edición y consulta de modulo presupuesto de gastos de funcionamiento IBM Planning
*Ficha técnica subproceso planeación presupuestal (lineamientos y políticas)
*Guía para la elaboración de presupuesto
*Presentación capacitación presupuestal a las áreas en elaboración de presupuestos
*Presentaciones de presupuesto a junta directiva
*Anexos presupuesto aprobado de gastos (ibm Planing)
*Plantillas de información de presupuesto y proyecciones financieras MHCP (DGPE)
*Informes del modelo de Costeo de presupuesto</t>
  </si>
  <si>
    <r>
      <t xml:space="preserve">103.0_VOT_VICEPRESIDENCIA DE OPERACIONES Y TECNOLOGÍA
</t>
    </r>
    <r>
      <rPr>
        <b/>
        <sz val="8"/>
        <color theme="1"/>
        <rFont val="Arial"/>
        <family val="2"/>
      </rPr>
      <t xml:space="preserve">
MACROPROCESO
</t>
    </r>
    <r>
      <rPr>
        <sz val="8"/>
        <color theme="1"/>
        <rFont val="Arial"/>
        <family val="2"/>
      </rPr>
      <t xml:space="preserve">DE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DE-PES-S-002 Definición y formulación de la estrategia y plan de acción estratégico
DE-PES-S-001 Definición de métricas, monitoreo y seguimiento al plan de acción estratégico</t>
    </r>
  </si>
  <si>
    <t>*Acta de Planes detallados para situaciones de emergencia</t>
  </si>
  <si>
    <t>*Actas Mesas de Trabajo de Ciberseguridad
*Presentación</t>
  </si>
  <si>
    <t xml:space="preserve">*Actas plan operativo por dirección
*Presentación                                         </t>
  </si>
  <si>
    <t>*Informe de gestión anual
*Presentación</t>
  </si>
  <si>
    <r>
      <t xml:space="preserve">103.1_DCA_DEPARTAMENTO DE CARTERA
</t>
    </r>
    <r>
      <rPr>
        <b/>
        <sz val="8"/>
        <color theme="1"/>
        <rFont val="Arial"/>
        <family val="2"/>
      </rPr>
      <t>MACROPROCESO</t>
    </r>
    <r>
      <rPr>
        <sz val="8"/>
        <color theme="1"/>
        <rFont val="Arial"/>
        <family val="2"/>
      </rPr>
      <t xml:space="preserve">
DP Gestión de Productos y Banca de Desarrollo
</t>
    </r>
    <r>
      <rPr>
        <b/>
        <sz val="8"/>
        <color theme="1"/>
        <rFont val="Arial"/>
        <family val="2"/>
      </rPr>
      <t>PROCESO</t>
    </r>
    <r>
      <rPr>
        <sz val="8"/>
        <color theme="1"/>
        <rFont val="Arial"/>
        <family val="2"/>
      </rPr>
      <t xml:space="preserve">
DP - GCO Gestión Comercial
</t>
    </r>
    <r>
      <rPr>
        <b/>
        <sz val="8"/>
        <color theme="1"/>
        <rFont val="Arial"/>
        <family val="2"/>
      </rPr>
      <t>SUBPROCESO</t>
    </r>
    <r>
      <rPr>
        <sz val="8"/>
        <color theme="1"/>
        <rFont val="Arial"/>
        <family val="2"/>
      </rPr>
      <t xml:space="preserve">
DP-GCO-S-004 Perfeccionamiento
SC-SCC-S-011 Inteligencia Comercial
</t>
    </r>
    <r>
      <rPr>
        <b/>
        <sz val="8"/>
        <color theme="1"/>
        <rFont val="Arial"/>
        <family val="2"/>
      </rPr>
      <t>MACROPROCESO</t>
    </r>
    <r>
      <rPr>
        <sz val="8"/>
        <color theme="1"/>
        <rFont val="Arial"/>
        <family val="2"/>
      </rPr>
      <t xml:space="preserve">
OC Operación de Productos y Servicios Financieros
</t>
    </r>
    <r>
      <rPr>
        <b/>
        <sz val="8"/>
        <color theme="1"/>
        <rFont val="Arial"/>
        <family val="2"/>
      </rPr>
      <t>PROCESO</t>
    </r>
    <r>
      <rPr>
        <sz val="8"/>
        <color theme="1"/>
        <rFont val="Arial"/>
        <family val="2"/>
      </rPr>
      <t xml:space="preserve">
OC - ACC Administración de Cartera
OC - OOC Aseguramiento y Desembolso
</t>
    </r>
    <r>
      <rPr>
        <b/>
        <sz val="8"/>
        <color theme="1"/>
        <rFont val="Arial"/>
        <family val="2"/>
      </rPr>
      <t>SUBPROCESO</t>
    </r>
    <r>
      <rPr>
        <sz val="8"/>
        <color theme="1"/>
        <rFont val="Arial"/>
        <family val="2"/>
      </rPr>
      <t xml:space="preserve">
OC-ACC-S-007 Monitoreo y seguimiento de cartera</t>
    </r>
  </si>
  <si>
    <t>*Relación de entrega de pagarés a intermediario financiero
*Relación de Pagarés 
*Remisión de documentos</t>
  </si>
  <si>
    <r>
      <t xml:space="preserve">103.1_DCA_DEPARTAMENTO DE CARTERA
</t>
    </r>
    <r>
      <rPr>
        <b/>
        <sz val="8"/>
        <color theme="1"/>
        <rFont val="Arial"/>
        <family val="2"/>
      </rPr>
      <t>MACROPROCESO</t>
    </r>
    <r>
      <rPr>
        <sz val="8"/>
        <color theme="1"/>
        <rFont val="Arial"/>
        <family val="2"/>
      </rPr>
      <t xml:space="preserve">
DP Gestión de Productos y Banca de Desarrollo
</t>
    </r>
    <r>
      <rPr>
        <b/>
        <sz val="8"/>
        <color theme="1"/>
        <rFont val="Arial"/>
        <family val="2"/>
      </rPr>
      <t>PROCESO</t>
    </r>
    <r>
      <rPr>
        <sz val="8"/>
        <color theme="1"/>
        <rFont val="Arial"/>
        <family val="2"/>
      </rPr>
      <t xml:space="preserve">
DP - GCO Gestión Comercial
</t>
    </r>
    <r>
      <rPr>
        <b/>
        <sz val="8"/>
        <color theme="1"/>
        <rFont val="Arial"/>
        <family val="2"/>
      </rPr>
      <t>SUBPROCESO</t>
    </r>
    <r>
      <rPr>
        <sz val="8"/>
        <color theme="1"/>
        <rFont val="Arial"/>
        <family val="2"/>
      </rPr>
      <t xml:space="preserve">
DP-GCO-S-004 Perfeccionamiento
SC-SCC-S-011 Inteligencia Comercial
</t>
    </r>
    <r>
      <rPr>
        <b/>
        <sz val="8"/>
        <color theme="1"/>
        <rFont val="Arial"/>
        <family val="2"/>
      </rPr>
      <t>MACROPROCESO</t>
    </r>
    <r>
      <rPr>
        <sz val="8"/>
        <color theme="1"/>
        <rFont val="Arial"/>
        <family val="2"/>
      </rPr>
      <t xml:space="preserve">
OC Operación de Productos y Servicios Financieros
</t>
    </r>
    <r>
      <rPr>
        <b/>
        <sz val="8"/>
        <color theme="1"/>
        <rFont val="Arial"/>
        <family val="2"/>
      </rPr>
      <t>PROCESO</t>
    </r>
    <r>
      <rPr>
        <sz val="8"/>
        <color theme="1"/>
        <rFont val="Arial"/>
        <family val="2"/>
      </rPr>
      <t xml:space="preserve">
OC - ACC Administración de Cartera
OC - OOC Aseguramiento y Desembolso
</t>
    </r>
    <r>
      <rPr>
        <b/>
        <sz val="8"/>
        <color theme="1"/>
        <rFont val="Arial"/>
        <family val="2"/>
      </rPr>
      <t>SUBPROCESO</t>
    </r>
    <r>
      <rPr>
        <sz val="8"/>
        <color theme="1"/>
        <rFont val="Arial"/>
        <family val="2"/>
      </rPr>
      <t xml:space="preserve">
OC-ACC-S-005 Recaudo
OC-ACC-S-006 Cobranza administrativa
OC-ACC-S-001 Modificación de operaciones de cartera
OC-ACC-S-004 Cancelación
OC-ACC-S-007 Monitoreo y seguimiento de cartera
OC-OOC-S-010 Desembolso</t>
    </r>
  </si>
  <si>
    <t>*Estudio de Riesgo
*Copia de la Hoja de Decisión con firmas responsables. 
*Carta de Aprobación
*Ficha  de operaciones 
*Garantías 
*Orden de Giro
*Copia de Pagare
*Copia de Carta de Instrucciones
*Copia del Reglamento de Operaciones
*Estado de Cuenta
*Historial de pago
*Cuentas de cobro
*Estados de cuenta</t>
  </si>
  <si>
    <r>
      <t xml:space="preserve">103.1_DCA_DEPARTAMENTO DE CARTERA
</t>
    </r>
    <r>
      <rPr>
        <b/>
        <sz val="8"/>
        <color theme="1"/>
        <rFont val="Arial"/>
        <family val="2"/>
      </rPr>
      <t>MACROPROCESO</t>
    </r>
    <r>
      <rPr>
        <sz val="8"/>
        <color theme="1"/>
        <rFont val="Arial"/>
        <family val="2"/>
      </rPr>
      <t xml:space="preserve">
DP Gestión de Productos y Banca de Desarrollo
</t>
    </r>
    <r>
      <rPr>
        <b/>
        <sz val="8"/>
        <color theme="1"/>
        <rFont val="Arial"/>
        <family val="2"/>
      </rPr>
      <t>PROCESO</t>
    </r>
    <r>
      <rPr>
        <sz val="8"/>
        <color theme="1"/>
        <rFont val="Arial"/>
        <family val="2"/>
      </rPr>
      <t xml:space="preserve">
DP - GCO Gestión Comercial
</t>
    </r>
    <r>
      <rPr>
        <b/>
        <sz val="8"/>
        <color theme="1"/>
        <rFont val="Arial"/>
        <family val="2"/>
      </rPr>
      <t>SUBPROCESO</t>
    </r>
    <r>
      <rPr>
        <sz val="8"/>
        <color theme="1"/>
        <rFont val="Arial"/>
        <family val="2"/>
      </rPr>
      <t xml:space="preserve">
DP-GCO-S-004 Perfeccionamiento
SC-SCC-S-011 Inteligencia Comercial
</t>
    </r>
    <r>
      <rPr>
        <b/>
        <sz val="8"/>
        <color theme="1"/>
        <rFont val="Arial"/>
        <family val="2"/>
      </rPr>
      <t>MACROPROCESO</t>
    </r>
    <r>
      <rPr>
        <sz val="8"/>
        <color theme="1"/>
        <rFont val="Arial"/>
        <family val="2"/>
      </rPr>
      <t xml:space="preserve">
OC Operación de Productos y Servicios Financieros
</t>
    </r>
    <r>
      <rPr>
        <b/>
        <sz val="8"/>
        <color theme="1"/>
        <rFont val="Arial"/>
        <family val="2"/>
      </rPr>
      <t>PROCESO</t>
    </r>
    <r>
      <rPr>
        <sz val="8"/>
        <color theme="1"/>
        <rFont val="Arial"/>
        <family val="2"/>
      </rPr>
      <t xml:space="preserve">
OC - ACC Administración de Cartera
OC - OOC Aseguramiento y Desembolso
</t>
    </r>
    <r>
      <rPr>
        <b/>
        <sz val="8"/>
        <color theme="1"/>
        <rFont val="Arial"/>
        <family val="2"/>
      </rPr>
      <t>SUBPROCESO</t>
    </r>
    <r>
      <rPr>
        <sz val="8"/>
        <color theme="1"/>
        <rFont val="Arial"/>
        <family val="2"/>
      </rPr>
      <t xml:space="preserve">
OC-ACC-S-007 Monitoreo y seguimiento de cartera
</t>
    </r>
  </si>
  <si>
    <t>*Reporte de Calificación y provisiones
*Listado de cierres por saldo definitivo
*Listado cierre total
*Archivo Fuente
*Comunicación oficial
*Informe (planos o Excel)
*Soporte de validación</t>
  </si>
  <si>
    <r>
      <t xml:space="preserve">103..2_DOP_DEPARTAMENTO DE OPERACIONES
</t>
    </r>
    <r>
      <rPr>
        <b/>
        <sz val="8"/>
        <color rgb="FF000000"/>
        <rFont val="Arial"/>
        <family val="2"/>
      </rPr>
      <t xml:space="preserve">MACROPROCESO
</t>
    </r>
    <r>
      <rPr>
        <sz val="8"/>
        <color rgb="FF000000"/>
        <rFont val="Arial"/>
        <family val="2"/>
      </rPr>
      <t xml:space="preserve">OC Operación de Productos y Servicios Financieros
</t>
    </r>
    <r>
      <rPr>
        <b/>
        <sz val="8"/>
        <color rgb="FF000000"/>
        <rFont val="Arial"/>
        <family val="2"/>
      </rPr>
      <t xml:space="preserve">PROCESO
</t>
    </r>
    <r>
      <rPr>
        <sz val="8"/>
        <color rgb="FF000000"/>
        <rFont val="Arial"/>
        <family val="2"/>
      </rPr>
      <t xml:space="preserve">OC - OOI
</t>
    </r>
    <r>
      <rPr>
        <b/>
        <sz val="8"/>
        <color rgb="FF000000"/>
        <rFont val="Arial"/>
        <family val="2"/>
      </rPr>
      <t xml:space="preserve">MACROPROCESO
</t>
    </r>
    <r>
      <rPr>
        <sz val="8"/>
        <color rgb="FF000000"/>
        <rFont val="Arial"/>
        <family val="2"/>
      </rPr>
      <t xml:space="preserve">GA Gestión Administrativa
</t>
    </r>
    <r>
      <rPr>
        <b/>
        <sz val="8"/>
        <color rgb="FF000000"/>
        <rFont val="Arial"/>
        <family val="2"/>
      </rPr>
      <t xml:space="preserve">PROCESO
</t>
    </r>
    <r>
      <rPr>
        <sz val="8"/>
        <color rgb="FF000000"/>
        <rFont val="Arial"/>
        <family val="2"/>
      </rPr>
      <t xml:space="preserve">GA - ADO Administración Documental </t>
    </r>
    <r>
      <rPr>
        <b/>
        <sz val="8"/>
        <color rgb="FF000000"/>
        <rFont val="Arial"/>
        <family val="2"/>
      </rPr>
      <t xml:space="preserve">SUBPROCESO
</t>
    </r>
    <r>
      <rPr>
        <sz val="8"/>
        <color rgb="FF000000"/>
        <rFont val="Arial"/>
        <family val="2"/>
      </rPr>
      <t>GA-ADO-S-002 Planeación de la gestión documental
GA-ADO-S-003 Producción documental
GA-ADO-S-001 Disposición final</t>
    </r>
  </si>
  <si>
    <t>*Actas
*Inventarios
*Registro de publicación en sitio web del inventario de documentos a eliminar
*Derecho de petición
*Concepto técnico de valoración</t>
  </si>
  <si>
    <r>
      <t xml:space="preserve">103..2_DOP_DEPARTAMENTO DE OPERACIONES
</t>
    </r>
    <r>
      <rPr>
        <b/>
        <sz val="8"/>
        <color rgb="FF000000"/>
        <rFont val="Arial"/>
        <family val="2"/>
      </rPr>
      <t xml:space="preserve">MACROPROCESO
</t>
    </r>
    <r>
      <rPr>
        <sz val="8"/>
        <color rgb="FF000000"/>
        <rFont val="Arial"/>
        <family val="2"/>
      </rPr>
      <t xml:space="preserve">GO Gestión Operativa y de Seguimiento 
</t>
    </r>
    <r>
      <rPr>
        <b/>
        <sz val="8"/>
        <color rgb="FF000000"/>
        <rFont val="Arial"/>
        <family val="2"/>
      </rPr>
      <t xml:space="preserve">PROCESO
</t>
    </r>
    <r>
      <rPr>
        <sz val="8"/>
        <color rgb="FF000000"/>
        <rFont val="Arial"/>
        <family val="2"/>
      </rPr>
      <t xml:space="preserve">GO - ASI Administración y Seguimiento de Operaciones 
</t>
    </r>
    <r>
      <rPr>
        <b/>
        <sz val="8"/>
        <color rgb="FF000000"/>
        <rFont val="Arial"/>
        <family val="2"/>
      </rPr>
      <t xml:space="preserve">SUBPROCESO
</t>
    </r>
    <r>
      <rPr>
        <sz val="8"/>
        <color rgb="FF000000"/>
        <rFont val="Arial"/>
        <family val="2"/>
      </rPr>
      <t>GO-ASI-S-004 Monitoreo cuenta de ahorros
GO-ASI-S-007 Aseguramiento de operaciones
GO-ASI-S-005 Parametrización y pruebas
GO-ASI-S-006 Gestión y atención de requerimientos</t>
    </r>
  </si>
  <si>
    <t>*Reporte conciliación Bancóldex
*Reporte conciliación PIBO 
*Reporte conciliación DSA 
*Extractos Bancarios</t>
  </si>
  <si>
    <t>*Reporte cuadres contables
*Reporte conciliación títulos</t>
  </si>
  <si>
    <r>
      <t xml:space="preserve">103..2_DOP_DEPARTAMENTO DE OPERACIONES
</t>
    </r>
    <r>
      <rPr>
        <b/>
        <sz val="8"/>
        <color rgb="FF000000"/>
        <rFont val="Arial"/>
        <family val="2"/>
      </rPr>
      <t xml:space="preserve">MACROPROCESO
</t>
    </r>
    <r>
      <rPr>
        <sz val="8"/>
        <color rgb="FF000000"/>
        <rFont val="Arial"/>
        <family val="2"/>
      </rPr>
      <t xml:space="preserve">GA Gestión Administrativa
</t>
    </r>
    <r>
      <rPr>
        <b/>
        <sz val="8"/>
        <color rgb="FF000000"/>
        <rFont val="Arial"/>
        <family val="2"/>
      </rPr>
      <t xml:space="preserve">PROCESO
</t>
    </r>
    <r>
      <rPr>
        <sz val="8"/>
        <color rgb="FF000000"/>
        <rFont val="Arial"/>
        <family val="2"/>
      </rPr>
      <t xml:space="preserve">GA - ADO Administración Documental </t>
    </r>
    <r>
      <rPr>
        <b/>
        <sz val="8"/>
        <color rgb="FF000000"/>
        <rFont val="Arial"/>
        <family val="2"/>
      </rPr>
      <t xml:space="preserve">SUBPROCESO
</t>
    </r>
    <r>
      <rPr>
        <sz val="8"/>
        <color rgb="FF000000"/>
        <rFont val="Arial"/>
        <family val="2"/>
      </rPr>
      <t>GA-ADO-S-002 Planeación de la gestión documental
GA-ADO-S-003 Producción documental
GA-ADO-S-001 Disposición final</t>
    </r>
  </si>
  <si>
    <t>*Copia Comunicaciones Oficiales enviadas
*Reportes de Vencimientos Comunicaciones
*Acta de cierre anual de consecutivo
*Listado de números radicados anulados.</t>
  </si>
  <si>
    <t>PDF-EML</t>
  </si>
  <si>
    <t>*Control de Comunicaciones Internas
*Acta de cierre anual de consecutivo
*Listado de números radicados anulados</t>
  </si>
  <si>
    <t>*Copia Comunicaciones Oficiales Recibidas
*Acta de cierre anual de consecutivo
*Listado de números radicados anulados</t>
  </si>
  <si>
    <r>
      <rPr>
        <sz val="8"/>
        <color rgb="FF000000"/>
        <rFont val="Arial"/>
        <family val="2"/>
      </rPr>
      <t xml:space="preserve">103..2_DOP_DEPARTAMENTO DE OPERACIONES
</t>
    </r>
    <r>
      <rPr>
        <b/>
        <sz val="8"/>
        <color rgb="FF000000"/>
        <rFont val="Arial"/>
        <family val="2"/>
      </rPr>
      <t xml:space="preserve">MACROPROCESO
</t>
    </r>
    <r>
      <rPr>
        <sz val="8"/>
        <color rgb="FF000000"/>
        <rFont val="Arial"/>
        <family val="2"/>
      </rPr>
      <t xml:space="preserve">OC Operación de Productos y Servicios Financieros
</t>
    </r>
    <r>
      <rPr>
        <b/>
        <sz val="8"/>
        <color rgb="FF000000"/>
        <rFont val="Arial"/>
        <family val="2"/>
      </rPr>
      <t xml:space="preserve">PROCESO
</t>
    </r>
    <r>
      <rPr>
        <sz val="8"/>
        <color rgb="FF000000"/>
        <rFont val="Arial"/>
        <family val="2"/>
      </rPr>
      <t xml:space="preserve">OC - OOI
Originación de Operaciones
</t>
    </r>
    <r>
      <rPr>
        <b/>
        <sz val="8"/>
        <color rgb="FF000000"/>
        <rFont val="Arial"/>
        <family val="2"/>
      </rPr>
      <t xml:space="preserve">SUBPROCESO
</t>
    </r>
    <r>
      <rPr>
        <sz val="8"/>
        <color rgb="FF000000"/>
        <rFont val="Arial"/>
        <family val="2"/>
      </rPr>
      <t xml:space="preserve">OC-OOI-S-001 Autenticación, análisis y verificación 
OC-OOI-S-002 Confirmación y registro de operaciones
</t>
    </r>
    <r>
      <rPr>
        <b/>
        <sz val="8"/>
        <color rgb="FF000000"/>
        <rFont val="Arial"/>
        <family val="2"/>
      </rPr>
      <t xml:space="preserve">MACROPROCESO
</t>
    </r>
    <r>
      <rPr>
        <sz val="8"/>
        <color rgb="FF000000"/>
        <rFont val="Arial"/>
        <family val="2"/>
      </rPr>
      <t xml:space="preserve">GO Gestión Operativa y de Seguimiento 
</t>
    </r>
    <r>
      <rPr>
        <b/>
        <sz val="8"/>
        <color rgb="FF000000"/>
        <rFont val="Arial"/>
        <family val="2"/>
      </rPr>
      <t xml:space="preserve">PROCESO
</t>
    </r>
    <r>
      <rPr>
        <sz val="8"/>
        <color rgb="FF000000"/>
        <rFont val="Arial"/>
        <family val="2"/>
      </rPr>
      <t xml:space="preserve">GO - ASI Administración y Seguimiento de Operaciones 
</t>
    </r>
    <r>
      <rPr>
        <b/>
        <sz val="8"/>
        <color rgb="FF000000"/>
        <rFont val="Arial"/>
        <family val="2"/>
      </rPr>
      <t xml:space="preserve">SUBPROCESO
</t>
    </r>
    <r>
      <rPr>
        <sz val="8"/>
        <color rgb="FF000000"/>
        <rFont val="Arial"/>
        <family val="2"/>
      </rPr>
      <t xml:space="preserve">GO-ASI-S-004 Monitoreo cuenta de ahorros
GO-ASI-S-007 Aseguramiento de operaciones
GO-ASI-S-005 Parametrización y pruebas
GO-ASI-S-006 Gestión y atención de requerimientos
</t>
    </r>
    <r>
      <rPr>
        <b/>
        <sz val="8"/>
        <color rgb="FF000000"/>
        <rFont val="Arial"/>
        <family val="2"/>
      </rPr>
      <t xml:space="preserve">MACROPROCESO
</t>
    </r>
    <r>
      <rPr>
        <sz val="8"/>
        <color rgb="FF000000"/>
        <rFont val="Arial"/>
        <family val="2"/>
      </rPr>
      <t xml:space="preserve">GO Gestión Operativa y de Seguimiento 
</t>
    </r>
    <r>
      <rPr>
        <b/>
        <sz val="8"/>
        <color rgb="FF000000"/>
        <rFont val="Arial"/>
        <family val="2"/>
      </rPr>
      <t xml:space="preserve">PROCESO
</t>
    </r>
    <r>
      <rPr>
        <sz val="8"/>
        <color rgb="FF000000"/>
        <rFont val="Arial"/>
        <family val="2"/>
      </rPr>
      <t xml:space="preserve">GO - AOR Administración Operativa de Recursos
</t>
    </r>
    <r>
      <rPr>
        <b/>
        <sz val="8"/>
        <color rgb="FF000000"/>
        <rFont val="Arial"/>
        <family val="2"/>
      </rPr>
      <t xml:space="preserve">SUBPROCESO
</t>
    </r>
    <r>
      <rPr>
        <sz val="8"/>
        <color rgb="FF000000"/>
        <rFont val="Arial"/>
        <family val="2"/>
      </rPr>
      <t xml:space="preserve">GO-AOR-S-002 Cumplimiento de operaciones
GO-AOR-S-001 Transferencia de fondos
GO-AOR-S-003 Gestión de recaudos
GO-AOR-S-004 Cuadre diario
</t>
    </r>
    <r>
      <rPr>
        <b/>
        <sz val="8"/>
        <color rgb="FF000000"/>
        <rFont val="Arial"/>
        <family val="2"/>
      </rPr>
      <t xml:space="preserve">MACROPROCESO
</t>
    </r>
    <r>
      <rPr>
        <sz val="8"/>
        <color rgb="FF000000"/>
        <rFont val="Arial"/>
        <family val="2"/>
      </rPr>
      <t xml:space="preserve">GA Gestión Administrativa
</t>
    </r>
    <r>
      <rPr>
        <b/>
        <sz val="8"/>
        <color rgb="FF000000"/>
        <rFont val="Arial"/>
        <family val="2"/>
      </rPr>
      <t xml:space="preserve">PROCESO
</t>
    </r>
    <r>
      <rPr>
        <sz val="8"/>
        <color rgb="FF000000"/>
        <rFont val="Arial"/>
        <family val="2"/>
      </rPr>
      <t xml:space="preserve">GA - ADO Administración Documental </t>
    </r>
    <r>
      <rPr>
        <b/>
        <sz val="8"/>
        <color rgb="FF000000"/>
        <rFont val="Arial"/>
        <family val="2"/>
      </rPr>
      <t xml:space="preserve">SUBPROCESO
</t>
    </r>
    <r>
      <rPr>
        <sz val="8"/>
        <color rgb="FF000000"/>
        <rFont val="Arial"/>
        <family val="2"/>
      </rPr>
      <t>GA-ADO-S-002 Planeación de la gestión documental
GA-ADO-S-003 Producción documental
GA-ADO-S-001 Disposición final</t>
    </r>
  </si>
  <si>
    <t>*Informes
*Comunicaciones</t>
  </si>
  <si>
    <t>*Banco Terminológico de series y subseries documentales</t>
  </si>
  <si>
    <t>*Cuadro de Clasificación Documental</t>
  </si>
  <si>
    <t>*Inventario Documental</t>
  </si>
  <si>
    <t>*Programa
*Acto administrativo de aprobación
*Seguimiento</t>
  </si>
  <si>
    <t>*Tablas de Control de Acceso
*Soportes de validación</t>
  </si>
  <si>
    <t>*Tablas de retención documental.
*Acto administrativo de aprobación de las TRD
*Comunicaciones oficiales – solicitud de convalidación.
*Conceptos Técnicos.
*Actas de mesa de trabajo
*Actas de Precomité Evaluador de documentos
*Acta Comité Evaluador de documentos
*Certificado convalidación de TRD.
*Metodología de implementación.
*Registro de publicación.
*Certificado de inscripción en el Registro Único de Series Documentales.</t>
  </si>
  <si>
    <t>*Tablas de valoración documental.
*Diagnostico documental.
*Historia Institucional.
*Acto administrativo de aprobación de las TVD.
*Comunicaciones oficiales – procesos convalidación.
*Conceptos Técnico.
*Actas de mesa de trabajo
*Actas de Precomité Evaluador de documentos.
*Acta Comité Evaluador de documentos.
*Certificados convalidación de TVD.
*Metodología de implementación.
*Certificados de inscripción en el Registro Único de Series Documentales.</t>
  </si>
  <si>
    <r>
      <t xml:space="preserve">103..2_DOP_DEPARTAMENTO DE OPERACIONES
</t>
    </r>
    <r>
      <rPr>
        <b/>
        <sz val="8"/>
        <color rgb="FF000000"/>
        <rFont val="Arial"/>
        <family val="2"/>
      </rPr>
      <t xml:space="preserve">MACROPROCESO
</t>
    </r>
    <r>
      <rPr>
        <sz val="8"/>
        <color rgb="FF000000"/>
        <rFont val="Arial"/>
        <family val="2"/>
      </rPr>
      <t xml:space="preserve">OC Operación de Productos y Servicios Financieros
</t>
    </r>
    <r>
      <rPr>
        <b/>
        <sz val="8"/>
        <color rgb="FF000000"/>
        <rFont val="Arial"/>
        <family val="2"/>
      </rPr>
      <t xml:space="preserve">PROCESO
</t>
    </r>
    <r>
      <rPr>
        <sz val="8"/>
        <color rgb="FF000000"/>
        <rFont val="Arial"/>
        <family val="2"/>
      </rPr>
      <t xml:space="preserve">OC - OOI
Originación de Operaciones
</t>
    </r>
    <r>
      <rPr>
        <b/>
        <sz val="8"/>
        <color rgb="FF000000"/>
        <rFont val="Arial"/>
        <family val="2"/>
      </rPr>
      <t xml:space="preserve">SUBPROCESO
</t>
    </r>
    <r>
      <rPr>
        <sz val="8"/>
        <color rgb="FF000000"/>
        <rFont val="Arial"/>
        <family val="2"/>
      </rPr>
      <t>OC-OOI-S-001 Autenticación, análisis y verificación 
OC-OOI-S-002 Confirmación y registro de operaciones</t>
    </r>
  </si>
  <si>
    <t>*Arqueo Bóveda
*Arqueo Letras, Acciones y Títulos representativos de participación
*Soportes de Acciones y Títulos representativos de participación</t>
  </si>
  <si>
    <t>*Reporte de solicitudes y requerimientos
*Reporte de prestamos y consultas</t>
  </si>
  <si>
    <t>*Planillas de control de comunicaciones oficiales.
*Control Distribución de Comunicaciones
*Control Comunicaciones Enviadas
*Control de Trámites Mensajería</t>
  </si>
  <si>
    <t>*Planes anuales de capacitación
*Cronograma de capacitación
*Material de capacitación
*Control y registro de capacitación</t>
  </si>
  <si>
    <t>*Plan
*Acto administrativo de aprobación.
*Informe de Seguimiento</t>
  </si>
  <si>
    <t>*Comunicaciones oficiales
*Informe de hallazgos
*Plan de mejoramiento</t>
  </si>
  <si>
    <t>*Plan preservación digital a largo plazo
*Acto administrativo de aprobación.
*Informe de Seguimiento</t>
  </si>
  <si>
    <t>*Cronograma de transferencia
*Solicitud de transferencia primaria.
*Comunicaciones oficiales</t>
  </si>
  <si>
    <t>PDF-XLS</t>
  </si>
  <si>
    <t>*Plan
*Informe de Seguimiento</t>
  </si>
  <si>
    <r>
      <t xml:space="preserve">103..2_DOP_DEPARTAMENTO DE OPERACIONES
</t>
    </r>
    <r>
      <rPr>
        <b/>
        <sz val="8"/>
        <color rgb="FF000000"/>
        <rFont val="Arial"/>
        <family val="2"/>
      </rPr>
      <t xml:space="preserve">MACROPROCESO
</t>
    </r>
    <r>
      <rPr>
        <sz val="8"/>
        <color rgb="FF000000"/>
        <rFont val="Arial"/>
        <family val="2"/>
      </rPr>
      <t xml:space="preserve">GO Gestión Operativa y de Seguimiento 
</t>
    </r>
    <r>
      <rPr>
        <b/>
        <sz val="8"/>
        <color rgb="FF000000"/>
        <rFont val="Arial"/>
        <family val="2"/>
      </rPr>
      <t xml:space="preserve">PROCESO
</t>
    </r>
    <r>
      <rPr>
        <sz val="8"/>
        <color rgb="FF000000"/>
        <rFont val="Arial"/>
        <family val="2"/>
      </rPr>
      <t xml:space="preserve">GO - ASI Administración y Seguimiento de Operaciones 
</t>
    </r>
    <r>
      <rPr>
        <b/>
        <sz val="8"/>
        <color rgb="FF000000"/>
        <rFont val="Arial"/>
        <family val="2"/>
      </rPr>
      <t xml:space="preserve">SUBPROCESO
</t>
    </r>
    <r>
      <rPr>
        <sz val="8"/>
        <color rgb="FF000000"/>
        <rFont val="Arial"/>
        <family val="2"/>
      </rPr>
      <t xml:space="preserve">GO-ASI-S-004 Monitoreo cuenta de ahorros
GO-ASI-S-007 Aseguramiento de operaciones
GO-ASI-S-005 Parametrización y pruebas
GO-ASI-S-006 Gestión y atención de requerimientos
</t>
    </r>
  </si>
  <si>
    <t>REGISTRO DE OPERACIONES DE COMERCIO INTERNACIONAL</t>
  </si>
  <si>
    <t>*Solicitud de apertura
*Mensajes swift recibidos
*Mensajes swift enviados
*Documentos utilización
*Viabilidad operación
*Operaciones no tramitadas
*Comunicación enviada al cliente
*Comunicación recibida del cliente
*Cuenta de cobro
*Carta remesa y guía de envío
*Soporte de pago - Mensajes Swift
*Instrucciones de pago permanentes</t>
  </si>
  <si>
    <t>*Documentos soporte cobranza
*Mensajes swift recibidos
*Mensajes swift enviados
*Viabilidad operación
*Operaciones no tramitadas
*Comunicación enviada al cliente
*Comunicación recibida del cliente
*Cuenta de cobro
*Carta remesa y guía de envío
*Soporte de pago - Mensajes Swift
*Instrucciones de pago permanentes
*Instrucciones aplicación de recaudo y comisión</t>
  </si>
  <si>
    <t>*Letra de cambio original
*Letra de cambio original endosada
*Documentos soporte descuento
*Mensajes swift recibidos
*Mensajes swift enviados
*Addendum
*Email viabilidad operación
*Operaciones no tramitadas
*Notificación Desembolso y/o Negociación de divisas
*Comunicación recibida del cliente
*Soporte de pago - Mensajes Swift
*Instrucciones de pago permanentes
*Informe de vencimientos</t>
  </si>
  <si>
    <t>*Letra de cambio original
*Letra de cambio original endosada
*Documentos soporte financiación
*Comunicación recibida del cliente
*Mensajes swift recibidos
*Mensajes swift enviados
*Addendum
*Viabilidad operación
*Formulario F7
*Formulario F3A registro y/o cancelación
*Operaciones no tramitadas
*Plan de pagos
*Notificación Desembolso y/o Negociación de divisas
*Listado de vencimientos
*Soporte de pago - Mensajes Swift
*Instrucciones de pago permanentes
*Informe de vencimientos</t>
  </si>
  <si>
    <t>*Documentos Financiación 
*Comunicación recibida del cliente
*Mensajes Swift recibidos
*Mensajes Swift enviados
*Viabilidad operación
*Concepto de Operación
*Formulario F7
*Formulario F3A registro y/o cancelación
*Operaciones no tramitadas
*Plan de pagos
*Notificación Desembolso y/o Negociación de divisas
*Soporte de pago - Mensajes Swift
*Instrucciones de pago permanentes
*Informe de vencimientos</t>
  </si>
  <si>
    <t>*Mensajes Swift recibidos
*Mensajes Swift enviados
*Documentos soporte
*Viabilidad operación
*Operaciones no tramitadas
*Garantía enviada 
*Cuenta de cobro
*Soporte de pago - Mensajes Swift
*Instrucciones de pago permanentes</t>
  </si>
  <si>
    <r>
      <t xml:space="preserve">103..2_DOP_DEPARTAMENTO DE OPERACIONES
</t>
    </r>
    <r>
      <rPr>
        <b/>
        <sz val="8"/>
        <color rgb="FF000000"/>
        <rFont val="Arial"/>
        <family val="2"/>
      </rPr>
      <t xml:space="preserve">MACROPROCESO
</t>
    </r>
    <r>
      <rPr>
        <sz val="8"/>
        <color rgb="FF000000"/>
        <rFont val="Arial"/>
        <family val="2"/>
      </rPr>
      <t xml:space="preserve">GO Gestión Operativa y de Seguimiento 
</t>
    </r>
    <r>
      <rPr>
        <b/>
        <sz val="8"/>
        <color rgb="FF000000"/>
        <rFont val="Arial"/>
        <family val="2"/>
      </rPr>
      <t xml:space="preserve">PROCESO
</t>
    </r>
    <r>
      <rPr>
        <sz val="8"/>
        <color rgb="FF000000"/>
        <rFont val="Arial"/>
        <family val="2"/>
      </rPr>
      <t xml:space="preserve">GO - AOR Administración Operativa de Recursos
</t>
    </r>
    <r>
      <rPr>
        <b/>
        <sz val="8"/>
        <color rgb="FF000000"/>
        <rFont val="Arial"/>
        <family val="2"/>
      </rPr>
      <t xml:space="preserve">SUBPROCESO
</t>
    </r>
    <r>
      <rPr>
        <sz val="8"/>
        <color rgb="FF000000"/>
        <rFont val="Arial"/>
        <family val="2"/>
      </rPr>
      <t xml:space="preserve">GO-AOR-S-002 Cumplimiento de operaciones
GO-AOR-S-001 Transferencia de fondos
GO-AOR-S-003 Gestión de recaudos
GO-AOR-S-004 Cuadre diario
</t>
    </r>
  </si>
  <si>
    <t>*Soporte de pago
*Instrucciones de pago</t>
  </si>
  <si>
    <t xml:space="preserve">*Soporte de instrucción de pago DGC/DJU
*Soporte de pago </t>
  </si>
  <si>
    <t>*Soporte de pago y cumplimiento</t>
  </si>
  <si>
    <t>*Recaudos de Cartera
*Recaudo de EOCM
*Recaudo de Exempleados
*Recaudos Cartera Especial
*Recaudos Liquidex</t>
  </si>
  <si>
    <t>*Planillas generadas de T24 
*Planillas de cumplimiento  ACH</t>
  </si>
  <si>
    <t>*Comunicación oficial requerimiento
*Comunicación oficial respuesta</t>
  </si>
  <si>
    <t xml:space="preserve">*Trasmisiones </t>
  </si>
  <si>
    <r>
      <t xml:space="preserve">103.3_DTI_DEPARTAMENTO DE TECNOLOGÍA
</t>
    </r>
    <r>
      <rPr>
        <b/>
        <sz val="8"/>
        <color theme="1"/>
        <rFont val="Arial"/>
        <family val="2"/>
      </rPr>
      <t>MACROPROCESO</t>
    </r>
    <r>
      <rPr>
        <sz val="8"/>
        <color theme="1"/>
        <rFont val="Arial"/>
        <family val="2"/>
      </rPr>
      <t xml:space="preserve">
DE Direccionamiento Estratégico
GT Gestión de TIC
</t>
    </r>
    <r>
      <rPr>
        <b/>
        <sz val="8"/>
        <color theme="1"/>
        <rFont val="Arial"/>
        <family val="2"/>
      </rPr>
      <t>PROCESO</t>
    </r>
    <r>
      <rPr>
        <sz val="8"/>
        <color theme="1"/>
        <rFont val="Arial"/>
        <family val="2"/>
      </rPr>
      <t xml:space="preserve">
DE - PET Planeación Estratégica de Tecnología 
GT – PTE Planeación Tecnológica
GT – PST Planificación y Diseño de los Servicios de Tecnología
GT – CST Construcción e Implementación de los Servicios de Tecnología 
GT – OST Operación de los Servicios de Tecnología
GT – GPT Gestión de Proveedores de Tecnología
</t>
    </r>
    <r>
      <rPr>
        <b/>
        <sz val="8"/>
        <color theme="1"/>
        <rFont val="Arial"/>
        <family val="2"/>
      </rPr>
      <t>SUBPROCESO</t>
    </r>
    <r>
      <rPr>
        <sz val="8"/>
        <color theme="1"/>
        <rFont val="Arial"/>
        <family val="2"/>
      </rPr>
      <t xml:space="preserve">
DE-PET-S-001  Planeación estratégica de TIC (PET)
DE-PET-S-008 Gestión de la planeación operativa de tecnología
DE-PET-S-005 Gestión del presupuesto de TI
DE-PET-S-006 Gestión de la arquitectura de TI
DE-PET-S-002 Gestión de innovación de TI
DE-PET-S-003 Gestión del portafolio de servicios de TI
GT-PST-S-001 Gestión de la demanda
GT-PST-S-005 Diseño de soluciones de TI
GT-PST-S-003 Gestión del catalogo de servicio de TI
GT-PST-S-002 Gestión de ANS de TI
GT-PST-S-004 Gestión de la capacidad
GT-CST-S-003 Desarrollo e implementación de soluciones de TI
GT-CST-S-008 Planeación y ejecución de pruebas de calidad
GT-CST-S-001 Gestión de cambios
GT-CST-S-007 Gestión de versiones
GT-CST-S-004 Gestión de despliegues
GT-CST-S-006 Gestión de la configuración 
GT-CST-S-002 Gestión de activos
GT-CST-S-005 Gestión del conocimiento
GT-OST-S-006 Gestión de eventos y monitoreo
GT-OST-S-008 Gestión de incidentes
GT-OST-S-002 Gestión de solicitud de servicio
GT-OST-S-001 Gestión de problemas
GT-OST-S-007 Gestión de accesos
GT-OST-S-005 Gestión de operaciones
GT-OST-S-003 Gestión de la continuidad del servicio
GT-OST-S-004 Gestión de la seguridad informática
GT-GPT-S-001 Gestión de adquisiciones de TI
GT-GPT-S-002 Gestión de servicios de proveedores de TI
</t>
    </r>
  </si>
  <si>
    <t>*Formato de Calificación de los servicios</t>
  </si>
  <si>
    <t>*Informe de Incidentes Mayores
*Presentación</t>
  </si>
  <si>
    <t>*Acta de entrega de hardware
*Acta de devolución de hardware
*Inventario</t>
  </si>
  <si>
    <t>*Inventarios de servidores
*Inventarios de Software
*Inventarios de Datacenter</t>
  </si>
  <si>
    <t>*Plan de Pruebas
*Cronograma</t>
  </si>
  <si>
    <t>*Plan
*Cronograma</t>
  </si>
  <si>
    <t>*Plan Estratégico de Tecnología de la Información
*Informe seguimiento del PETI</t>
  </si>
  <si>
    <t>*Presentación notas RFC
*Solicitudes de cambio RFC</t>
  </si>
  <si>
    <t>*Plan Operativo de TI (POT)</t>
  </si>
  <si>
    <r>
      <t xml:space="preserve">103.4_DTP_DEPARTAMENTO DE TRANSFORMACIÓN DE PROCESOS
</t>
    </r>
    <r>
      <rPr>
        <b/>
        <sz val="8"/>
        <color theme="1"/>
        <rFont val="Arial"/>
        <family val="2"/>
      </rPr>
      <t>MACROPROCESO</t>
    </r>
    <r>
      <rPr>
        <sz val="8"/>
        <color theme="1"/>
        <rFont val="Arial"/>
        <family val="2"/>
      </rPr>
      <t xml:space="preserve">
MD - Mejora del Desempeño del Negocio
</t>
    </r>
    <r>
      <rPr>
        <b/>
        <sz val="8"/>
        <color theme="1"/>
        <rFont val="Arial"/>
        <family val="2"/>
      </rPr>
      <t>PROCESO</t>
    </r>
    <r>
      <rPr>
        <sz val="8"/>
        <color theme="1"/>
        <rFont val="Arial"/>
        <family val="2"/>
      </rPr>
      <t xml:space="preserve">
MD - DMC
Desarrollo y Mantenimiento de la Mejora Continua
</t>
    </r>
    <r>
      <rPr>
        <b/>
        <sz val="8"/>
        <color theme="1"/>
        <rFont val="Arial"/>
        <family val="2"/>
      </rPr>
      <t>SUBPROCESO</t>
    </r>
    <r>
      <rPr>
        <sz val="8"/>
        <color theme="1"/>
        <rFont val="Arial"/>
        <family val="2"/>
      </rPr>
      <t xml:space="preserve">
MD-DMC-S-007 Gestión de la arquitectura organizacional</t>
    </r>
  </si>
  <si>
    <t>*Comunicación oficial
*Proyecto de estructura - Organigrama</t>
  </si>
  <si>
    <r>
      <t xml:space="preserve">103.4_DTP_DEPARTAMENTO DE TRANSFORMACIÓN DE PROCESOS
</t>
    </r>
    <r>
      <rPr>
        <b/>
        <sz val="8"/>
        <color theme="1"/>
        <rFont val="Arial"/>
        <family val="2"/>
      </rPr>
      <t>MACROPROCESO</t>
    </r>
    <r>
      <rPr>
        <sz val="8"/>
        <color theme="1"/>
        <rFont val="Arial"/>
        <family val="2"/>
      </rPr>
      <t xml:space="preserve">
MD - Mejora del Desempeño del Negocio
</t>
    </r>
    <r>
      <rPr>
        <b/>
        <sz val="8"/>
        <color theme="1"/>
        <rFont val="Arial"/>
        <family val="2"/>
      </rPr>
      <t>PROCESO</t>
    </r>
    <r>
      <rPr>
        <sz val="8"/>
        <color theme="1"/>
        <rFont val="Arial"/>
        <family val="2"/>
      </rPr>
      <t xml:space="preserve">
MD - DMC
Desarrollo y Mantenimiento de la Mejora Continua
</t>
    </r>
    <r>
      <rPr>
        <b/>
        <sz val="8"/>
        <color theme="1"/>
        <rFont val="Arial"/>
        <family val="2"/>
      </rPr>
      <t>SUBPROCESO</t>
    </r>
    <r>
      <rPr>
        <sz val="8"/>
        <color theme="1"/>
        <rFont val="Arial"/>
        <family val="2"/>
      </rPr>
      <t>MD-DMC-S-008 Implementación de nuevos productos y servicios</t>
    </r>
  </si>
  <si>
    <t>*Cronogramas
*Acta 
*Formato Hoja de Vida de Producto</t>
  </si>
  <si>
    <r>
      <t xml:space="preserve">103.4_DTP_DEPARTAMENTO DE TRANSFORMACIÓN DE PROCESOS
</t>
    </r>
    <r>
      <rPr>
        <b/>
        <sz val="8"/>
        <color theme="1"/>
        <rFont val="Arial"/>
        <family val="2"/>
      </rPr>
      <t>MACROPROCESO</t>
    </r>
    <r>
      <rPr>
        <sz val="8"/>
        <color theme="1"/>
        <rFont val="Arial"/>
        <family val="2"/>
      </rPr>
      <t xml:space="preserve">
MD - Mejora del Desempeño del Negocio
</t>
    </r>
    <r>
      <rPr>
        <b/>
        <sz val="8"/>
        <color theme="1"/>
        <rFont val="Arial"/>
        <family val="2"/>
      </rPr>
      <t>PROCESO</t>
    </r>
    <r>
      <rPr>
        <sz val="8"/>
        <color theme="1"/>
        <rFont val="Arial"/>
        <family val="2"/>
      </rPr>
      <t xml:space="preserve">
MD - DMC
Desarrollo y Mantenimiento de la Mejora Continua
</t>
    </r>
    <r>
      <rPr>
        <b/>
        <sz val="8"/>
        <color theme="1"/>
        <rFont val="Arial"/>
        <family val="2"/>
      </rPr>
      <t>SUBPROCESO</t>
    </r>
    <r>
      <rPr>
        <sz val="8"/>
        <color theme="1"/>
        <rFont val="Arial"/>
        <family val="2"/>
      </rPr>
      <t xml:space="preserve">
MD-DMC-S-005 Gestión de procesos
MD-DMC-S-006 Administración del sistema de gestión de la calidad
MD-DMC-S-007 Gestión de la arquitectura organizacional
MD-DMC-S-008 Implementación de nuevos productos y servicios</t>
    </r>
  </si>
  <si>
    <t>*Informe de estudio de cargas y diseño de procesos</t>
  </si>
  <si>
    <r>
      <t xml:space="preserve">103.4_DTP_DEPARTAMENTO DE TRANSFORMACIÓN DE PROCESOS
</t>
    </r>
    <r>
      <rPr>
        <b/>
        <sz val="8"/>
        <color theme="1"/>
        <rFont val="Arial"/>
        <family val="2"/>
      </rPr>
      <t>MACROPROCESO</t>
    </r>
    <r>
      <rPr>
        <sz val="8"/>
        <color theme="1"/>
        <rFont val="Arial"/>
        <family val="2"/>
      </rPr>
      <t xml:space="preserve">
MD - Mejora del Desempeño del Negocio
</t>
    </r>
    <r>
      <rPr>
        <b/>
        <sz val="8"/>
        <color theme="1"/>
        <rFont val="Arial"/>
        <family val="2"/>
      </rPr>
      <t>PROCESO</t>
    </r>
    <r>
      <rPr>
        <sz val="8"/>
        <color theme="1"/>
        <rFont val="Arial"/>
        <family val="2"/>
      </rPr>
      <t xml:space="preserve">
MD - DMC
Desarrollo y Mantenimiento de la Mejora Continua
</t>
    </r>
    <r>
      <rPr>
        <b/>
        <sz val="8"/>
        <color theme="1"/>
        <rFont val="Arial"/>
        <family val="2"/>
      </rPr>
      <t>SUBPROCESO</t>
    </r>
    <r>
      <rPr>
        <sz val="8"/>
        <color theme="1"/>
        <rFont val="Arial"/>
        <family val="2"/>
      </rPr>
      <t xml:space="preserve">
MD-DMC-S-006 Administración del sistema de gestión de la calidad</t>
    </r>
  </si>
  <si>
    <t>*Informe de auditoría de calidad</t>
  </si>
  <si>
    <t>*Informe de desempeño del Sistema de Gestión de Calidad</t>
  </si>
  <si>
    <t>Informe gestión de indicadores</t>
  </si>
  <si>
    <t>*Manual Cartas Descriptivas</t>
  </si>
  <si>
    <t>*Manual Sistema de Atención al Consumidor Financiero - SAC
*Manual para la Atención de Derechos de Petición, Quejas, Reclamos y Solicitudes de Información 
*Manual de Productos Banco de Desarrollo
*Manual Fondos de Capital Privado - Bancóldex de Desarrollo
*Manual Fondos de Capital Privado - Bancóldex Capital
*Manual de Garantías</t>
  </si>
  <si>
    <t>*Manual de Gestión de Contratación de Bienes y Servicios
*Manual de Bienes Recibidos en Dación en Pago
*Manual para la Administración de Activos Fijos y Devolutivos</t>
  </si>
  <si>
    <t>*Manual del Proceso Contable
*Manual de Imagen Corporativa 
*Manual de Comunicación Corporativa</t>
  </si>
  <si>
    <r>
      <t xml:space="preserve">103.4_DTP_DEPARTAMENTO DE TRANSFORMACIÓN DE PROCESOS
</t>
    </r>
    <r>
      <rPr>
        <b/>
        <sz val="8"/>
        <color theme="1"/>
        <rFont val="Arial"/>
        <family val="2"/>
      </rPr>
      <t>MACROPROCESO</t>
    </r>
    <r>
      <rPr>
        <sz val="8"/>
        <color theme="1"/>
        <rFont val="Arial"/>
        <family val="2"/>
      </rPr>
      <t xml:space="preserve">
MD - Mejora del Desempeño del Negocio
</t>
    </r>
    <r>
      <rPr>
        <b/>
        <sz val="8"/>
        <color theme="1"/>
        <rFont val="Arial"/>
        <family val="2"/>
      </rPr>
      <t>PROCESO</t>
    </r>
    <r>
      <rPr>
        <sz val="8"/>
        <color theme="1"/>
        <rFont val="Arial"/>
        <family val="2"/>
      </rPr>
      <t xml:space="preserve">
MD - DMC
Desarrollo y Mantenimiento de la Mejora Continua
</t>
    </r>
    <r>
      <rPr>
        <b/>
        <sz val="8"/>
        <color theme="1"/>
        <rFont val="Arial"/>
        <family val="2"/>
      </rPr>
      <t>SUBPROCESO</t>
    </r>
    <r>
      <rPr>
        <sz val="8"/>
        <color theme="1"/>
        <rFont val="Arial"/>
        <family val="2"/>
      </rPr>
      <t xml:space="preserve">
MD-DMC-S-005 Gestión de procesos</t>
    </r>
  </si>
  <si>
    <t>*Manual de Procesos y Procedimientos</t>
  </si>
  <si>
    <t>*Manual de Sistema de Gestión de Calidad</t>
  </si>
  <si>
    <t>*Manual del Sistema de Administración de Riesgo Operativo - SARO
*Manual del Sistema de Administración del Riesgo de Lavado de Activos y Financiación del terrorismo - SARLAFT
*Manual del Sistema para el Cumplimiento de FATCA y CRS
*Manual del sistema de Administración de Riesgo Liquidez - SARL
*Manual del Sistema de Administración de Riesgo de Mercado - SARM
*Manual del Sistema de Administración de Riesgo Crediticio - SARC
*Manual del Sistema de Administración de Riesgos Ambientales y Sociales - SARAS</t>
  </si>
  <si>
    <t>*Manual de Calidad y de Operaciones
*Manual Sistema De Gestión de la Seguridad de la Información
*Manual de Auditoria
*Manual de Gestión Documental
*Manual de Prevención y atención de emergencias
*Manual de Política de Control Interno</t>
  </si>
  <si>
    <t>*Plan de Auditoria
*Formato Programa de Auditoría al SGC</t>
  </si>
  <si>
    <t>*Plan de comunicaciones</t>
  </si>
  <si>
    <r>
      <t xml:space="preserve">103.5_DTD_DEPARTAMENTO DE TRASFORMACIÓN DIGITAL
</t>
    </r>
    <r>
      <rPr>
        <b/>
        <sz val="8"/>
        <color theme="1"/>
        <rFont val="Arial"/>
        <family val="2"/>
      </rPr>
      <t xml:space="preserve">
MACROPROCESO
</t>
    </r>
    <r>
      <rPr>
        <sz val="8"/>
        <color theme="1"/>
        <rFont val="Arial"/>
        <family val="2"/>
      </rPr>
      <t xml:space="preserve">DP Gestión de Productos y Banca de Desarrollo
</t>
    </r>
    <r>
      <rPr>
        <b/>
        <sz val="8"/>
        <color theme="1"/>
        <rFont val="Arial"/>
        <family val="2"/>
      </rPr>
      <t>PROCESO</t>
    </r>
    <r>
      <rPr>
        <sz val="8"/>
        <color theme="1"/>
        <rFont val="Arial"/>
        <family val="2"/>
      </rPr>
      <t xml:space="preserve">
DP - DDP Definición y Desarrollo de Productos y Servicios
</t>
    </r>
    <r>
      <rPr>
        <b/>
        <sz val="8"/>
        <color theme="1"/>
        <rFont val="Arial"/>
        <family val="2"/>
      </rPr>
      <t>SUBPROCESO</t>
    </r>
    <r>
      <rPr>
        <sz val="8"/>
        <color theme="1"/>
        <rFont val="Arial"/>
        <family val="2"/>
      </rPr>
      <t xml:space="preserve">
DP-DDP-S-002 Desarrollo de productos y servicios
DP-DDP-S-003 Gestión de convenios interadministrativos
</t>
    </r>
  </si>
  <si>
    <t>*informe diagnostico de necesidades
*Comunicación oficial
*Cronogramas
*Prototipo de alta o baja fidelidad
*Acta de seguimiento
*Reporte de monitoreo</t>
  </si>
  <si>
    <r>
      <t xml:space="preserve">104.0_VTH_VICEPRESIDENCIA DE TALENTO HUMANO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DE-PES-S-001 Definición de métricas, monitoreo y seguimiento al plan de acción estratégico</t>
    </r>
  </si>
  <si>
    <t>*Informe anual de capacitación
*Informe de resultados de gestión ética
*Informe de Anual 
*Informe a Aliados Bancóldex</t>
  </si>
  <si>
    <r>
      <t xml:space="preserve">104.0_VTH_VICEPRESIDENCIA DE TALENTO HUMANO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DE-PES-S-002 Definición y formulación de la estrategia y plan de acción estratégico</t>
    </r>
  </si>
  <si>
    <t>*Plan de trabajo
*Informe de seguimiento</t>
  </si>
  <si>
    <r>
      <t xml:space="preserve">104.1_DTH_DEPARTAMENTO DE TALENTO HUMANO
</t>
    </r>
    <r>
      <rPr>
        <b/>
        <sz val="8"/>
        <color theme="1"/>
        <rFont val="Arial"/>
        <family val="2"/>
      </rPr>
      <t>MACROPROCESO</t>
    </r>
    <r>
      <rPr>
        <sz val="8"/>
        <color theme="1"/>
        <rFont val="Arial"/>
        <family val="2"/>
      </rPr>
      <t xml:space="preserve">
RH Gestión de Recursos Humanos
</t>
    </r>
    <r>
      <rPr>
        <b/>
        <sz val="8"/>
        <color theme="1"/>
        <rFont val="Arial"/>
        <family val="2"/>
      </rPr>
      <t>PROCESO</t>
    </r>
    <r>
      <rPr>
        <sz val="8"/>
        <color theme="1"/>
        <rFont val="Arial"/>
        <family val="2"/>
      </rPr>
      <t xml:space="preserve">
RH - THU Gestión del Talento Humano
</t>
    </r>
    <r>
      <rPr>
        <b/>
        <sz val="8"/>
        <color theme="1"/>
        <rFont val="Arial"/>
        <family val="2"/>
      </rPr>
      <t>SUBPROCESO</t>
    </r>
    <r>
      <rPr>
        <sz val="8"/>
        <color theme="1"/>
        <rFont val="Arial"/>
        <family val="2"/>
      </rPr>
      <t xml:space="preserve">
RH-ARH-S-008 Incorporación del talento humano
RH-ARH-S-009 Administración de la permanencia y desarrollo del talento humano
RH-ARH-S-010 Desincorporación del talento humano</t>
    </r>
  </si>
  <si>
    <t>*Acta comité paritario de Convivencia Laboral
*Acta de escrutinio 
*Acta de conformación
*Acta de constitución del comité
*Comunicaciones</t>
  </si>
  <si>
    <t>*Acta de conformación
*Comunicaciones</t>
  </si>
  <si>
    <t>*Acta comité paritario de salud ocupacional
*Acta de escrutinio 
*Acta de conformación
*Acta de constitución del comité
*Comunicaciones</t>
  </si>
  <si>
    <t>*Código de comportamiento institucional</t>
  </si>
  <si>
    <r>
      <t xml:space="preserve">104.1_DTH_DEPARTAMENTO DE TALENTO HUMANO
</t>
    </r>
    <r>
      <rPr>
        <b/>
        <sz val="8"/>
        <color theme="1"/>
        <rFont val="Arial"/>
        <family val="2"/>
      </rPr>
      <t>MACROPROCESO</t>
    </r>
    <r>
      <rPr>
        <sz val="8"/>
        <color theme="1"/>
        <rFont val="Arial"/>
        <family val="2"/>
      </rPr>
      <t xml:space="preserve">
RH Gestión de Recursos Humanos
</t>
    </r>
    <r>
      <rPr>
        <b/>
        <sz val="8"/>
        <color theme="1"/>
        <rFont val="Arial"/>
        <family val="2"/>
      </rPr>
      <t>PROCESO</t>
    </r>
    <r>
      <rPr>
        <sz val="8"/>
        <color theme="1"/>
        <rFont val="Arial"/>
        <family val="2"/>
      </rPr>
      <t xml:space="preserve">
RH - THU Gestión del Talento Humano
</t>
    </r>
    <r>
      <rPr>
        <b/>
        <sz val="8"/>
        <color theme="1"/>
        <rFont val="Arial"/>
        <family val="2"/>
      </rPr>
      <t>SUBPROCESO</t>
    </r>
    <r>
      <rPr>
        <sz val="8"/>
        <color theme="1"/>
        <rFont val="Arial"/>
        <family val="2"/>
      </rPr>
      <t xml:space="preserve">
RH-ARH-S-008 Incorporación del talento humano</t>
    </r>
  </si>
  <si>
    <t>*Acta de conciliación de separación de cuerpos y bienes
*Acta de matrimonio y/o Extraprocesal de convivencia
*Afiliación a EPS y/o Plan Complementario
*Afiliación al fondo de pensiones obligatorias y cesantías
*Afiliación ARP
*Afiliación caja de compensación
*Autorización de examen médico de retiro
*Autorización de Grabación de Llamadas.
*Autorización de retiro parcial de cesantías
*Autorización retiro total cesantías
*Aviso de vencimiento o terminación de contrato
*Carta de aceptación de renuncia y/o cancelación de contrato
*Carta de renuncia 
*Cedula de ciudadanía del afiliado
*Cédula de ciudadanía y/o Registro Civil de Nacimiento del empleado
*Certificación capacitación SARLAFT
*Certificación EPS y/o Medicina Prepagada
*Certificaciones laborales
*Certificado de Defunción afiliados
*Certificado de estudio y/o asistencia a eventos de capacitación
*Certificado de ingresos y retenciones
*Certificado de tradición y libertad
*Comunicaciones de respuesta procesos judiciales
*Comunicación oficial
*Consignaciones depósitos judiciales
*Constancia de recibo de cesantías
*Constancia lectura código de comportamiento institucional
*Constancia lectura manual SARLAFT
*Constancia saldo cesantías parciales
*Contrato civil de obra
*Contrato de trabajo
*Cotizaciones de compra de materiales
*Diploma y/o Acta de grado de estudios superiores
*Entrevista de retiro
*Evaluación de cursos externos
*Evaluación de periodo de prueba
*Formato de guía para inducción al cargo
*Guía para la inducción al cargo
*Formato de inducción general
*Hoja de vida
*Hoja de vida Bancóldex
*Informe de selección de personal
*Informe del examen médico de ingreso
*Informe visita domiciliaria y verificación de referencias
*Libreta militar
*Liquidación definitiva del contrato de trabajo
*Liquidación definitiva por cambio de tipo de remuneración
*Oficios de procesos junciales
*Otrosí
*Paz y salvo administrativo
*Promesa de compraventa
*Pruebas psicotécnicas
*Pruebas técnicas
*Registro civil - Certificado de nacido vivo del afiliado
*Solicitud autorización retiro parcial de cesantías
*Solicitud de retiro parcial de cesantías
*Solicitud desembolso de cesantías Bancóldex
*Soportes y/o anexos de afiliaciones
*Tarjeta de identidad del afiliado
*Tarjeta profesional
*PNVS-Anexo declaración de renta
*PNVS-Anexo ingresos y retenciones
*PNVS-Formato dadivas y regalos
*PNVS-Formato inversiones personales
*PNVS-Formato partes relacionadas</t>
  </si>
  <si>
    <r>
      <t xml:space="preserve">104.1_DTH_DEPARTAMENTO DE TALENTO HUMANO
</t>
    </r>
    <r>
      <rPr>
        <b/>
        <sz val="8"/>
        <color theme="1"/>
        <rFont val="Arial"/>
        <family val="2"/>
      </rPr>
      <t>MACROPROCESO</t>
    </r>
    <r>
      <rPr>
        <sz val="8"/>
        <color theme="1"/>
        <rFont val="Arial"/>
        <family val="2"/>
      </rPr>
      <t xml:space="preserve">
RH Gestión de Recursos Humanos
</t>
    </r>
    <r>
      <rPr>
        <b/>
        <sz val="8"/>
        <color theme="1"/>
        <rFont val="Arial"/>
        <family val="2"/>
      </rPr>
      <t>PROCESO</t>
    </r>
    <r>
      <rPr>
        <sz val="8"/>
        <color theme="1"/>
        <rFont val="Arial"/>
        <family val="2"/>
      </rPr>
      <t xml:space="preserve">
RH - THU Gestión del Talento Humano
</t>
    </r>
    <r>
      <rPr>
        <b/>
        <sz val="8"/>
        <color theme="1"/>
        <rFont val="Arial"/>
        <family val="2"/>
      </rPr>
      <t>SUBPROCESO</t>
    </r>
    <r>
      <rPr>
        <sz val="8"/>
        <color theme="1"/>
        <rFont val="Arial"/>
        <family val="2"/>
      </rPr>
      <t xml:space="preserve">
RH-ARH-S-009 Administración de la permanencia y desarrollo del talento humano</t>
    </r>
  </si>
  <si>
    <t>*Informe de Gestión de Desempeño
*Plan Individual de Desarrollo</t>
  </si>
  <si>
    <t>*Informe
*Encuesta Clima Organizacional</t>
  </si>
  <si>
    <t>*Informe comité de gestión de desempeño</t>
  </si>
  <si>
    <t>*Cuadro informativo Sena
*Cuadro informativo temporales</t>
  </si>
  <si>
    <t>*Comunicación oficial
*Soportes pago de nómina
*Reporte de Novedades para Liquidación de *Nómina
*Pago seguridad social y parafiscales</t>
  </si>
  <si>
    <t>*Plan anual de comunicaciones internas
*Formato de recepción de noticias
*Buzón de comentarios</t>
  </si>
  <si>
    <t>*Plan de trabajo DDH
*Plan de Beneficios</t>
  </si>
  <si>
    <t>*Evaluación inicial del sistema de seguridad y salud en el trabajo.
*Plan de trabajo anual del Sistema De Seguridad y Salud en el Trabajo.
*Reportes de accidentes y enfermedades laborales
*Matrices de capacitación</t>
  </si>
  <si>
    <t>*Queja, Comunicación
*Informe de descargos
*Citación de notificación
*Alegatos de conclusión
*Fallo Resolutorio</t>
  </si>
  <si>
    <t>*Comunicaciones oficiales (Correo)
*Evaluación Eventos de Bienestar
*Encuesta de diagnóstico de necesidades de bienestar
*Informe anual de bienestar
*Programa de actividades
*Registro de utilizaciones y autorizaciones préstamos plan de viaje</t>
  </si>
  <si>
    <t>*Solicitud de Préstamo para Empleados
*Formato de autorización para consulta a centrales de riesgo
*Carta de aprobación de crédito
*Comunicación oficial
*Registro Confecámaras</t>
  </si>
  <si>
    <t>*Solicitud de Préstamo para Empleados
*Formato de autorización para consulta a centrales de riesgo
*Carta de aprobación de crédito
*Comunicaciones oficiales</t>
  </si>
  <si>
    <t>*Programa
*Informe de resultados de gestión ética
*Registros de asistencia a reuniones</t>
  </si>
  <si>
    <t>*Panorama de factores de riesgo
*Programa</t>
  </si>
  <si>
    <t>*Programa
*Comunicaciones (correo)</t>
  </si>
  <si>
    <t>*Comunicación oficial
*Formato de Evaluación de los programas InCompany
*Programa Formación y desarrollo del talento humano
*Formato de solicitud a largo plazo
*Formato de solicitud a corto plazo
*Registros de asistencia a reuniones
*Formas registros a capacitaciones</t>
  </si>
  <si>
    <t>*Reglamento</t>
  </si>
  <si>
    <r>
      <t xml:space="preserve">105.0_VJU_VICEPRESIDENCIA JURÍDICA SECRETARÍA GENERAL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DE-PES-S-002 Definición y formulación de la estrategia y plan de acción estratégico
DE-PES-S-001 Definición de métricas, monitoreo y seguimiento al plan de acción estratégico</t>
    </r>
  </si>
  <si>
    <t>*Actas de asamblea de accionistas</t>
  </si>
  <si>
    <t>*Actas comité de administración de riesgo</t>
  </si>
  <si>
    <t>*Actas de comité de auditoria</t>
  </si>
  <si>
    <t>*Actas de junta directiva</t>
  </si>
  <si>
    <t>*Comunicación oficial - Solicitud concepto jurídico.
*Comunicación oficial – remisión del concepto jurídico.
*Concepto jurídico</t>
  </si>
  <si>
    <t>*Escrituras de constitución
*Reformas estatutarias
*Registros de firmas Bancóldex</t>
  </si>
  <si>
    <t>*Oficio solicitud de la Entidad del Estado
*Oficio respuesta a la Entidad del Estado
*Informe</t>
  </si>
  <si>
    <t>*Libro de registro de accionistas</t>
  </si>
  <si>
    <t>*Histórico de registro Hoja de Vida (F.0000-19)
*Lista de chequeo (F. 000018)
*Copia de documento de identidad
*Copia de pasado judicial
*Certificados de estudios
*Certificados laborales
*Reporte de la Central de Información de Instituciones Financieras CIFIN 
*Certificado de antecedentes disciplinarios de la Procuraduría General de la Nación.</t>
  </si>
  <si>
    <t>*Comunicación Oficial 
*Política</t>
  </si>
  <si>
    <t>*Comunicación Oficial 
*Plan de actividades de secretaría General</t>
  </si>
  <si>
    <t>*Solicitudes de información de accionistas y/o inversionistas
*Comunicaciones enviadas y recibidas</t>
  </si>
  <si>
    <r>
      <t xml:space="preserve">105.1_DJU_DEPARTAMENTO JURÍDICO
</t>
    </r>
    <r>
      <rPr>
        <b/>
        <sz val="8"/>
        <color theme="1"/>
        <rFont val="Arial"/>
        <family val="2"/>
      </rPr>
      <t>MACROPROCESO</t>
    </r>
    <r>
      <rPr>
        <sz val="8"/>
        <color theme="1"/>
        <rFont val="Arial"/>
        <family val="2"/>
      </rPr>
      <t xml:space="preserve">
SL Gestión de Servicios Legales
</t>
    </r>
    <r>
      <rPr>
        <b/>
        <sz val="8"/>
        <color theme="1"/>
        <rFont val="Arial"/>
        <family val="2"/>
      </rPr>
      <t>PROCESO</t>
    </r>
    <r>
      <rPr>
        <sz val="8"/>
        <color theme="1"/>
        <rFont val="Arial"/>
        <family val="2"/>
      </rPr>
      <t xml:space="preserve">
SL - SLE Soporte Legal
</t>
    </r>
    <r>
      <rPr>
        <b/>
        <sz val="8"/>
        <color theme="1"/>
        <rFont val="Arial"/>
        <family val="2"/>
      </rPr>
      <t xml:space="preserve">SUBPROCESO
</t>
    </r>
    <r>
      <rPr>
        <sz val="8"/>
        <color theme="1"/>
        <rFont val="Arial"/>
        <family val="2"/>
      </rPr>
      <t xml:space="preserve">SL-SLE-S-001 Administración de actividades de índole legal
</t>
    </r>
  </si>
  <si>
    <t>*Notificación de oficio
*Comunicación de respuesta</t>
  </si>
  <si>
    <t>*Acta</t>
  </si>
  <si>
    <t>*Boletín jurídico
*Boletín avance legislativo
*Boletín tributario</t>
  </si>
  <si>
    <t>*Comunicación oficial - Solicitud concepto jurídico
*Comunicación oficial – remisión del concepto jurídico
*Concepto jurídico</t>
  </si>
  <si>
    <t>*Carta de Presentación de la Propuesta
*Carta de aceptación de valores institucionales 
*Propuesta (Propuesta Técnica y Económica)
*Contrato
*Informe de Seguimiento
*Comunicación Solicitud de prórroga
*Comunicación aceptación prórroga
*Propuesta técnica y económica para prórroga 
*Solicitud elaboración de otrosí Contrato / Orden
*Otrosí
*Pólizas de seguros para inicio del contrato u orden/ prórroga/otrosí
*Recibo y/o certificación de pago de prima para inicio del contrato u orden /prórroga /otrosí
*Comunicación terminación anticipada de Orden / Contrato
*Acta de terminación y/o liquidación Orden / Contrato</t>
  </si>
  <si>
    <t>*Contrato
*Pólizas</t>
  </si>
  <si>
    <t>*Reglamento
*Informes seguimiento contrato (administrativos y financieros)
*Extracto Acta de Junta 
*Informe final</t>
  </si>
  <si>
    <t>*Contrato
*Garantías</t>
  </si>
  <si>
    <t>*Términos de referencia (corredores)
*Términos de referencia (aseguradoras)
*Comunicaciones apertura concurso
*Manifestaciones de interés
*Requisitos de admisibilidad
*Preguntas y respuestas
*Adenda
*Propuestas
*Evaluación de propuestas (lectura de tasas)
*Comunicaciones internas y externas 
*Notas de cobertura
*Pólizas
*Certificados individuales (deudores)
*Documentos renovación
*Comunicaciones internas y externas
*Condiciones de renovación
*Aceptación o aclaración condiciones de renovación
*Notas de cobertura
*Pólizas
*Certificados individuales (deudores)</t>
  </si>
  <si>
    <t>*Contrato
*Otrosí
*Registros de Firmas Autorizadas
*Anexos 4 y 5</t>
  </si>
  <si>
    <t>*Marco de condiciones
*Contratos
*Convenio</t>
  </si>
  <si>
    <t>*Propuesta de línea
*Estudios previos
*Solicitud elaboración de contrato
*Reglamento de línea 
*Cartas circular 
*Acta de inicio
*Informes de avance
*Minuta de convenio
*Otrosí
*Acta de iniciación del convenio
*Informe de actividades del convenio
*Actas de finalización del convenio
*Solicitud de adición o prórroga del convenio
*Acta de liquidación del convenio</t>
  </si>
  <si>
    <t>*Antecedente
*Acuse de recibo
*Respuesta
*Comprobante de entrega</t>
  </si>
  <si>
    <t>*Certificaciones emitidas por terceros
*Evaluación riesgo jurídico de inversiones</t>
  </si>
  <si>
    <t>*Comunicación oficial de juzgado
*Comunicación oficial de embargo o desembargo</t>
  </si>
  <si>
    <t>*Comunicación oficial
*Sentencia de restitución</t>
  </si>
  <si>
    <t>*Notificación de oficio
*Demanda
*Poder
*Contestación de la demanda
*Diligencias judiciales</t>
  </si>
  <si>
    <t>*Registros de procesos jurídicos administrativos
*Antecedentes
*Demanda
*Poder
*Contestación de la demanda
*Diligencias judiciales</t>
  </si>
  <si>
    <t>*Registros de procesos jurídicos concursales
*Antecedentes
*Demanda
*Poder
*Contestación de la demanda
*Diligencias judiciales</t>
  </si>
  <si>
    <t>*Registros de procesos jurídicos contenciosos
*Antecedentes
*Demanda
*Poder
*Contestación de la demanda
*Diligencias judiciales
*Comunicaciones</t>
  </si>
  <si>
    <t>*Registros de procesos jurídicos
*Antecedentes
*Demanda
*Poder
*Contestación de la demanda
*Diligencias judiciales
*Comunicaciones</t>
  </si>
  <si>
    <r>
      <t xml:space="preserve">105.2_DSA_DEPARTAMENTO DE SERVICIOS ADMINISTRATIVOS
</t>
    </r>
    <r>
      <rPr>
        <b/>
        <sz val="8"/>
        <color theme="1"/>
        <rFont val="Arial"/>
        <family val="2"/>
      </rPr>
      <t xml:space="preserve">
MACROPROCESO
</t>
    </r>
    <r>
      <rPr>
        <sz val="8"/>
        <color theme="1"/>
        <rFont val="Arial"/>
        <family val="2"/>
      </rPr>
      <t xml:space="preserve">GA Gestión Administrativa
</t>
    </r>
    <r>
      <rPr>
        <b/>
        <sz val="8"/>
        <color theme="1"/>
        <rFont val="Arial"/>
        <family val="2"/>
      </rPr>
      <t>PROCESO</t>
    </r>
    <r>
      <rPr>
        <sz val="8"/>
        <color theme="1"/>
        <rFont val="Arial"/>
        <family val="2"/>
      </rPr>
      <t xml:space="preserve">
GA - ABT Gestión para la Adquisición de Bienes y Servicios
GA - GPA Gestión de pagos
GA - ABS Administración de Bienes y Servicios
</t>
    </r>
    <r>
      <rPr>
        <b/>
        <sz val="8"/>
        <color theme="1"/>
        <rFont val="Arial"/>
        <family val="2"/>
      </rPr>
      <t xml:space="preserve">SUBPROCESO
</t>
    </r>
    <r>
      <rPr>
        <sz val="8"/>
        <color theme="1"/>
        <rFont val="Arial"/>
        <family val="2"/>
      </rPr>
      <t>GA-ABS-S-006 Administración de activos fijos</t>
    </r>
  </si>
  <si>
    <t>*Actas de entrega
*Avalúo de activos
*Aviso de venta
*Comunicaciones
*Cuadro comparativo de ofertas
*Oferta de oferentes</t>
  </si>
  <si>
    <t>*Acta de entrega
*Autorización blindaje de vehículo
*Avalúo Comercial
*Comunicación oficial
*Cotización
*Informe de mantenimiento y colisiones
*Oferta de compra
*Orden de trabajo
*Peritaje del vehículo</t>
  </si>
  <si>
    <r>
      <t xml:space="preserve">105.2_DSA_DEPARTAMENTO DE SERVICIOS ADMINISTRATIVOS
</t>
    </r>
    <r>
      <rPr>
        <b/>
        <sz val="8"/>
        <color theme="1"/>
        <rFont val="Arial"/>
        <family val="2"/>
      </rPr>
      <t xml:space="preserve">
MACROPROCESO
</t>
    </r>
    <r>
      <rPr>
        <sz val="8"/>
        <color theme="1"/>
        <rFont val="Arial"/>
        <family val="2"/>
      </rPr>
      <t xml:space="preserve">GA Gestión Administrativa
</t>
    </r>
    <r>
      <rPr>
        <b/>
        <sz val="8"/>
        <color theme="1"/>
        <rFont val="Arial"/>
        <family val="2"/>
      </rPr>
      <t>PROCESO</t>
    </r>
    <r>
      <rPr>
        <sz val="8"/>
        <color theme="1"/>
        <rFont val="Arial"/>
        <family val="2"/>
      </rPr>
      <t xml:space="preserve">
GA - ABT Gestión para la Adquisición de Bienes y Servicios
GA - GPA Gestión de pagos
GA - ABS Administración de Bienes y Servicios
</t>
    </r>
    <r>
      <rPr>
        <b/>
        <sz val="8"/>
        <color theme="1"/>
        <rFont val="Arial"/>
        <family val="2"/>
      </rPr>
      <t xml:space="preserve">SUBPROCESO
</t>
    </r>
    <r>
      <rPr>
        <sz val="8"/>
        <color theme="1"/>
        <rFont val="Arial"/>
        <family val="2"/>
      </rPr>
      <t>GA-ABT-S-002 Gestión del plan anual de adquisiciones
GA-GPA-S-001 Recepción y revisión de facturas
GA-GPA-S-002 Contabilización de facturas
GA-ABS-S-006 Administración de activos fijos
GA-ABS-S-007 Planeación y ejecución del mantenimiento
GA-ABS-S-008 Administración de caja menor</t>
    </r>
  </si>
  <si>
    <t>*Informes
*Comunicación oficial</t>
  </si>
  <si>
    <r>
      <t xml:space="preserve">105.2_DSA_DEPARTAMENTO DE SERVICIOS ADMINISTRATIVOS
</t>
    </r>
    <r>
      <rPr>
        <b/>
        <sz val="8"/>
        <color theme="1"/>
        <rFont val="Arial"/>
        <family val="2"/>
      </rPr>
      <t xml:space="preserve">
MACROPROCESO
</t>
    </r>
    <r>
      <rPr>
        <sz val="8"/>
        <color theme="1"/>
        <rFont val="Arial"/>
        <family val="2"/>
      </rPr>
      <t xml:space="preserve">GA Gestión Administrativa
</t>
    </r>
    <r>
      <rPr>
        <b/>
        <sz val="8"/>
        <color theme="1"/>
        <rFont val="Arial"/>
        <family val="2"/>
      </rPr>
      <t>PROCESO</t>
    </r>
    <r>
      <rPr>
        <sz val="8"/>
        <color theme="1"/>
        <rFont val="Arial"/>
        <family val="2"/>
      </rPr>
      <t xml:space="preserve">
GA - ABT Gestión para la Adquisición de Bienes y Servicios
GA - GPA Gestión de pagos
GA - ABS Administración de Bienes y Servicios
</t>
    </r>
    <r>
      <rPr>
        <b/>
        <sz val="8"/>
        <color theme="1"/>
        <rFont val="Arial"/>
        <family val="2"/>
      </rPr>
      <t xml:space="preserve">SUBPROCESO
</t>
    </r>
    <r>
      <rPr>
        <sz val="8"/>
        <color theme="1"/>
        <rFont val="Arial"/>
        <family val="2"/>
      </rPr>
      <t>GA-ABS-S-008 Administración de caja menor</t>
    </r>
  </si>
  <si>
    <t>*Arqueo de caja menor moneda legal 
*Formato de Caja Menor</t>
  </si>
  <si>
    <t>*Cronograma de inventario
*Cuadro de depreciaciones y amortizaciones de activos fijos
*Inventario
*Reporte de altas
*Reporte de bajas
*Reporte de ingresos
*Reporte por inflación</t>
  </si>
  <si>
    <r>
      <t xml:space="preserve">105.2_DSA_DEPARTAMENTO DE SERVICIOS ADMINISTRATIVOS
</t>
    </r>
    <r>
      <rPr>
        <b/>
        <sz val="8"/>
        <color theme="1"/>
        <rFont val="Arial"/>
        <family val="2"/>
      </rPr>
      <t xml:space="preserve">
MACROPROCESO
</t>
    </r>
    <r>
      <rPr>
        <sz val="8"/>
        <color theme="1"/>
        <rFont val="Arial"/>
        <family val="2"/>
      </rPr>
      <t xml:space="preserve">GA Gestión Administrativa
</t>
    </r>
    <r>
      <rPr>
        <b/>
        <sz val="8"/>
        <color theme="1"/>
        <rFont val="Arial"/>
        <family val="2"/>
      </rPr>
      <t>PROCESO</t>
    </r>
    <r>
      <rPr>
        <sz val="8"/>
        <color theme="1"/>
        <rFont val="Arial"/>
        <family val="2"/>
      </rPr>
      <t xml:space="preserve">
GA - ABT Gestión para la Adquisición de Bienes y Servicios
GA - GPA Gestión de pagos
GA - ABS Administración de Bienes y Servicios
</t>
    </r>
    <r>
      <rPr>
        <b/>
        <sz val="8"/>
        <color theme="1"/>
        <rFont val="Arial"/>
        <family val="2"/>
      </rPr>
      <t xml:space="preserve">SUBPROCESO
</t>
    </r>
    <r>
      <rPr>
        <sz val="8"/>
        <color theme="1"/>
        <rFont val="Arial"/>
        <family val="2"/>
      </rPr>
      <t xml:space="preserve">GA-ABT-S-002 Gestión del plan anual de adquisiciones
</t>
    </r>
  </si>
  <si>
    <t>*Cronograma 
*Proyecto
*Informes de Seguimiento
*Propuesta
*Presentaciones</t>
  </si>
  <si>
    <r>
      <rPr>
        <sz val="8"/>
        <color rgb="FF000000"/>
        <rFont val="Arial"/>
        <family val="2"/>
      </rPr>
      <t xml:space="preserve">105.3_OGC_OFICINA DE CONTRATACIÓN
</t>
    </r>
    <r>
      <rPr>
        <b/>
        <sz val="8"/>
        <color rgb="FF000000"/>
        <rFont val="Arial"/>
        <family val="2"/>
      </rPr>
      <t xml:space="preserve">MACROPROCESO
</t>
    </r>
    <r>
      <rPr>
        <sz val="8"/>
        <color rgb="FF000000"/>
        <rFont val="Arial"/>
        <family val="2"/>
      </rPr>
      <t xml:space="preserve">GA Gestión Administrativa
</t>
    </r>
    <r>
      <rPr>
        <b/>
        <sz val="8"/>
        <color rgb="FF000000"/>
        <rFont val="Arial"/>
        <family val="2"/>
      </rPr>
      <t xml:space="preserve">PROCESO
</t>
    </r>
    <r>
      <rPr>
        <sz val="8"/>
        <color rgb="FF000000"/>
        <rFont val="Arial"/>
        <family val="2"/>
      </rPr>
      <t xml:space="preserve">GA - ABT Gestión para la Adquisición de Bienes y Servicios
</t>
    </r>
    <r>
      <rPr>
        <b/>
        <sz val="8"/>
        <color rgb="FF000000"/>
        <rFont val="Arial"/>
        <family val="2"/>
      </rPr>
      <t xml:space="preserve">SUBPROCESO
</t>
    </r>
    <r>
      <rPr>
        <sz val="8"/>
        <color rgb="FF000000"/>
        <rFont val="Arial"/>
        <family val="2"/>
      </rPr>
      <t>GA-ABT-S-001 Gestión precontractual y contractual de proveeduría de bienes y servicios</t>
    </r>
  </si>
  <si>
    <t>*Carta de Presentación de la Propuesta
*Carta de aceptación de valores institucionales 
*Confidencialidad y tratamiento de datos personales 
*Carta de aceptación de las Políticas de Seguridad de la Información y Ciberseguridad 
*Estudio de Mercado
*Formato de solicitud de elaboración de TDR
*Términos de referencia (invitación privada/invitación pública)
*Aviso de adjudicación o aviso de declaratoria desierta 
*Matriz de capacidad financiera
*Formato Requisitos de seguridad y salud en el trabajo para contratistas
*Constancia de envío y recibo de la invitación privada
*Acta del órgano social para presentar propuestas y celebrar contratos
*Acuerdo consorcial o de unión temporal
*Poder
*Propuesta (Propuesta Técnica y Económica)
*Solicitud evaluación Financiera, Administrativa y Jurídica
*Evaluación Financiera
*Evaluación Administrativa
*Evaluación Capacidad jurídica
*Selección de Proveedores  / Acta de evaluación y selección emitida por el Comité de evaluación y selección para las contrataciones de grupo.
*Acta Comité de Gestión y Desempeño / Acta de Junta Directiva 
*Carta de aceptación propuesta por parte del Banco
*Propuestas no seleccionadas
*Solicitud elaboración de Contrato/Orden con la justificación de la contratación
*Orden de compra/servicio
*Contrato
*Memorando de legalización de orden / contrato
*Acta de inicio
*Informe de Seguimiento
*Comunicación Solicitud de prórroga
*Comunicación aceptación prórroga
*Propuesta técnica y económica para prórroga 
*Solicitud elaboración de otrosí Contrato / Orden
*Otrosí
*Pólizas de seguros para inicio del contrato u orden/ prórroga/otrosí
*Recibo y/o certificación de pago de prima para inicio del contrato u orden /prórroga /otrosí
*Comunicación delegación de supervisión del contrato u orden
*Autorización de la instancia respectiva (Comité de Gestión y Desempeño, Junta Directiva u Ordenador del gasto)
*Comunicación terminación anticipada de Orden / Contrato
*Acta de terminación y/o liquidación Orden / Contrato
*Informe final de la contratación</t>
  </si>
  <si>
    <t>*Solicitud del trámite contractual.
*Comunicación del CDP.
*Proyecto de Pliego de condiciones o invitación a ofertar.
*Propuestas no seleccionadas.
*Acta de cierre del proceso.
*Resolución Declaratoria desierta.</t>
  </si>
  <si>
    <r>
      <t xml:space="preserve">105.4_OJP_OFICINA JURÍDICA PYMES
</t>
    </r>
    <r>
      <rPr>
        <b/>
        <sz val="8"/>
        <color theme="1"/>
        <rFont val="Arial"/>
        <family val="2"/>
      </rPr>
      <t xml:space="preserve">
MACROPROCESO
</t>
    </r>
    <r>
      <rPr>
        <sz val="8"/>
        <color theme="1"/>
        <rFont val="Arial"/>
        <family val="2"/>
      </rPr>
      <t xml:space="preserve">SL Gestión de Servicios Legales
</t>
    </r>
    <r>
      <rPr>
        <b/>
        <sz val="8"/>
        <color theme="1"/>
        <rFont val="Arial"/>
        <family val="2"/>
      </rPr>
      <t xml:space="preserve">PROCESO
</t>
    </r>
    <r>
      <rPr>
        <sz val="8"/>
        <color theme="1"/>
        <rFont val="Arial"/>
        <family val="2"/>
      </rPr>
      <t xml:space="preserve">SL - SLE Soporte Legal
</t>
    </r>
    <r>
      <rPr>
        <b/>
        <sz val="8"/>
        <color theme="1"/>
        <rFont val="Arial"/>
        <family val="2"/>
      </rPr>
      <t>SUBPROCESO</t>
    </r>
    <r>
      <rPr>
        <sz val="8"/>
        <color theme="1"/>
        <rFont val="Arial"/>
        <family val="2"/>
      </rPr>
      <t xml:space="preserve">
SL-SLE-S-001 Administración de actividades de índole legal</t>
    </r>
  </si>
  <si>
    <t>*Aviso Admisión en proceso de Ley de Insolvencia
*Auto
*Proyecto de graduación y Calificación de Acreencias
*Acuerdo de Reorganización o Auto de Liquidación</t>
  </si>
  <si>
    <t>Electrónicol</t>
  </si>
  <si>
    <t>*Memorando de cartera
*Copia del Contrato
*Pagaré 
*Carta de instrucciones
*Estado de cuenta
*Valor presente neto del contrato
*Tabla de amortización
*Historial de pago</t>
  </si>
  <si>
    <t>*Aviso para notificación personal
*Poder
*Copia demanda</t>
  </si>
  <si>
    <r>
      <t xml:space="preserve">106.0_VCO_VICEPRESIDENCIA COMERCIAL
</t>
    </r>
    <r>
      <rPr>
        <b/>
        <sz val="8"/>
        <color theme="1"/>
        <rFont val="Arial"/>
        <family val="2"/>
      </rPr>
      <t>MACROPROCESO</t>
    </r>
    <r>
      <rPr>
        <sz val="8"/>
        <color theme="1"/>
        <rFont val="Arial"/>
        <family val="2"/>
      </rPr>
      <t xml:space="preserve">
DE Direccionamiento Estratégico
DP Gestión de Productos y Banca de Desarrollo
</t>
    </r>
    <r>
      <rPr>
        <b/>
        <sz val="8"/>
        <color theme="1"/>
        <rFont val="Arial"/>
        <family val="2"/>
      </rPr>
      <t>PROCESO</t>
    </r>
    <r>
      <rPr>
        <sz val="8"/>
        <color theme="1"/>
        <rFont val="Arial"/>
        <family val="2"/>
      </rPr>
      <t xml:space="preserve">
DE - PES Planeación y Gestión Estratégica 
DP - GCO Gestión Comercial
</t>
    </r>
    <r>
      <rPr>
        <b/>
        <sz val="8"/>
        <color theme="1"/>
        <rFont val="Arial"/>
        <family val="2"/>
      </rPr>
      <t>SUBPROCESO</t>
    </r>
    <r>
      <rPr>
        <sz val="8"/>
        <color theme="1"/>
        <rFont val="Arial"/>
        <family val="2"/>
      </rPr>
      <t xml:space="preserve">
DE-PES-S-002 Definición y formulación de la estrategia y plan de acción estratégico
DE-PES-S-001 Definición de métricas, monitoreo y seguimiento al plan de acción estratégico
DP-GCO-S-001 Desarrollo de estrategias para la comercialización de productos y servicios</t>
    </r>
  </si>
  <si>
    <t xml:space="preserve">*Informe Gestión de Clientes CRM
*Informe plan estratégico sectorial </t>
  </si>
  <si>
    <t>*Plan Comercial
*Seguimiento y Control (Salesforce CRM)
*Soportes</t>
  </si>
  <si>
    <r>
      <t xml:space="preserve">106.1_DIF_DEPARTAMENTO INTERMEDIARIOS FINANCIEROS
</t>
    </r>
    <r>
      <rPr>
        <b/>
        <sz val="8"/>
        <color theme="1"/>
        <rFont val="Arial"/>
        <family val="2"/>
      </rPr>
      <t>MACROPROCESO</t>
    </r>
    <r>
      <rPr>
        <sz val="8"/>
        <color theme="1"/>
        <rFont val="Arial"/>
        <family val="2"/>
      </rPr>
      <t xml:space="preserve">
DP Gestión de Productos y Banca de Desarrollo
</t>
    </r>
    <r>
      <rPr>
        <b/>
        <sz val="8"/>
        <color theme="1"/>
        <rFont val="Arial"/>
        <family val="2"/>
      </rPr>
      <t>PROCESO</t>
    </r>
    <r>
      <rPr>
        <sz val="8"/>
        <color theme="1"/>
        <rFont val="Arial"/>
        <family val="2"/>
      </rPr>
      <t xml:space="preserve">
DP - GCO Gestión Comercial
</t>
    </r>
    <r>
      <rPr>
        <b/>
        <sz val="8"/>
        <color theme="1"/>
        <rFont val="Arial"/>
        <family val="2"/>
      </rPr>
      <t>SUBPROCESO</t>
    </r>
    <r>
      <rPr>
        <sz val="8"/>
        <color theme="1"/>
        <rFont val="Arial"/>
        <family val="2"/>
      </rPr>
      <t xml:space="preserve">
DP-GCO-S-002 Comercialización de productos y servicios Banco de segundo piso</t>
    </r>
  </si>
  <si>
    <t>*Comunicación oficial
*Evaluación de comportamiento histórico
*Base de datos intermediarios
*Seguimiento presupuesto intermediarios
*Informe</t>
  </si>
  <si>
    <r>
      <t xml:space="preserve">107.3_DME_DEPARTAMENTO DE MERCADEO
</t>
    </r>
    <r>
      <rPr>
        <b/>
        <sz val="8"/>
        <color theme="1"/>
        <rFont val="Calibri"/>
        <family val="2"/>
        <scheme val="minor"/>
      </rPr>
      <t>MACROPROCESO</t>
    </r>
    <r>
      <rPr>
        <sz val="8"/>
        <color theme="1"/>
        <rFont val="Calibri"/>
        <family val="2"/>
        <scheme val="minor"/>
      </rPr>
      <t xml:space="preserve">
DP Gestión de Productos y Banca de Desarrollo
</t>
    </r>
    <r>
      <rPr>
        <b/>
        <sz val="8"/>
        <color theme="1"/>
        <rFont val="Calibri"/>
        <family val="2"/>
        <scheme val="minor"/>
      </rPr>
      <t>PROCESO</t>
    </r>
    <r>
      <rPr>
        <sz val="8"/>
        <color theme="1"/>
        <rFont val="Calibri"/>
        <family val="2"/>
        <scheme val="minor"/>
      </rPr>
      <t xml:space="preserve">
DP - GCO Gestión Comercial
</t>
    </r>
    <r>
      <rPr>
        <b/>
        <sz val="8"/>
        <color theme="1"/>
        <rFont val="Calibri"/>
        <family val="2"/>
        <scheme val="minor"/>
      </rPr>
      <t>SUBPROCESO</t>
    </r>
    <r>
      <rPr>
        <sz val="8"/>
        <color theme="1"/>
        <rFont val="Calibri"/>
        <family val="2"/>
        <scheme val="minor"/>
      </rPr>
      <t xml:space="preserve">
DP-GCO-S-002	Comercialización de productos y servicios Banco de segundo piso</t>
    </r>
  </si>
  <si>
    <t>*Informe de Seguimiento
*Informe</t>
  </si>
  <si>
    <r>
      <t xml:space="preserve">106.2_OSC_OFICINA DE SERVICIO AL CLIENTE
</t>
    </r>
    <r>
      <rPr>
        <b/>
        <sz val="8"/>
        <color theme="1"/>
        <rFont val="Arial"/>
        <family val="2"/>
      </rPr>
      <t>MACROPROCESO</t>
    </r>
    <r>
      <rPr>
        <sz val="8"/>
        <color theme="1"/>
        <rFont val="Arial"/>
        <family val="2"/>
      </rPr>
      <t xml:space="preserve">
SC Servicio al Cliente y al ciudadano 
</t>
    </r>
    <r>
      <rPr>
        <b/>
        <sz val="8"/>
        <color theme="1"/>
        <rFont val="Arial"/>
        <family val="2"/>
      </rPr>
      <t>PROCESO</t>
    </r>
    <r>
      <rPr>
        <sz val="8"/>
        <color theme="1"/>
        <rFont val="Arial"/>
        <family val="2"/>
      </rPr>
      <t xml:space="preserve">
SC - SCC Servicio al Cliente y al ciudadano 
</t>
    </r>
    <r>
      <rPr>
        <b/>
        <sz val="8"/>
        <color theme="1"/>
        <rFont val="Arial"/>
        <family val="2"/>
      </rPr>
      <t>SUBPROCESO</t>
    </r>
    <r>
      <rPr>
        <sz val="8"/>
        <color theme="1"/>
        <rFont val="Arial"/>
        <family val="2"/>
      </rPr>
      <t xml:space="preserve">
SC-SCC-S-008 Atención a grupos de interés a través de canales
SC-SCC-S-009 Seguimiento SAC
SC-SCC-S-002 Gestión de quejas o reclamos y derechos de petición 
SC-SCC-S-012 Supervisión de la gestión del contact center
SC-SCC-S-010 Medición de satisfacción</t>
    </r>
  </si>
  <si>
    <t>*Base de datos clientes
*Reportes de vencimientos
*Reportes de desembolsos
*Consolidado metas y presupuesto comercial
*Informe Postventa
*Informe Gestión Comercial CRM
*Informes BSC</t>
  </si>
  <si>
    <r>
      <t xml:space="preserve">106.2_OSC_OFICINA DE SERVICIO AL CLIENTE
</t>
    </r>
    <r>
      <rPr>
        <b/>
        <sz val="8"/>
        <color theme="1"/>
        <rFont val="Arial"/>
        <family val="2"/>
      </rPr>
      <t>MACROPROCESO</t>
    </r>
    <r>
      <rPr>
        <sz val="8"/>
        <color theme="1"/>
        <rFont val="Arial"/>
        <family val="2"/>
      </rPr>
      <t xml:space="preserve">
SC Servicio al Cliente y al ciudadano 
</t>
    </r>
    <r>
      <rPr>
        <b/>
        <sz val="8"/>
        <color theme="1"/>
        <rFont val="Arial"/>
        <family val="2"/>
      </rPr>
      <t>PROCESO</t>
    </r>
    <r>
      <rPr>
        <sz val="8"/>
        <color theme="1"/>
        <rFont val="Arial"/>
        <family val="2"/>
      </rPr>
      <t xml:space="preserve">
SC - SCC Servicio al Cliente y al ciudadano 
</t>
    </r>
    <r>
      <rPr>
        <b/>
        <sz val="8"/>
        <color theme="1"/>
        <rFont val="Arial"/>
        <family val="2"/>
      </rPr>
      <t>SUBPROCESO</t>
    </r>
    <r>
      <rPr>
        <sz val="8"/>
        <color theme="1"/>
        <rFont val="Arial"/>
        <family val="2"/>
      </rPr>
      <t xml:space="preserve">
SC-SCC-S-013 Gestión de la información para los consumidores financieros</t>
    </r>
  </si>
  <si>
    <t>*Solicitudes y requerimientos
*Reportes de productos
*Gestión general del canal</t>
  </si>
  <si>
    <t>*Seguimiento solicitudes
*Reportes de Incidentes
*Evaluaciones de calidad del servicio</t>
  </si>
  <si>
    <r>
      <t xml:space="preserve">106.2_OSC_OFICINA DE SERVICIO AL CLIENTE
</t>
    </r>
    <r>
      <rPr>
        <b/>
        <sz val="8"/>
        <color theme="1"/>
        <rFont val="Arial"/>
        <family val="2"/>
      </rPr>
      <t>MACROPROCESO</t>
    </r>
    <r>
      <rPr>
        <sz val="8"/>
        <color theme="1"/>
        <rFont val="Arial"/>
        <family val="2"/>
      </rPr>
      <t xml:space="preserve">
SC Servicio al Cliente y al ciudadano 
</t>
    </r>
    <r>
      <rPr>
        <b/>
        <sz val="8"/>
        <color theme="1"/>
        <rFont val="Arial"/>
        <family val="2"/>
      </rPr>
      <t>PROCESO</t>
    </r>
    <r>
      <rPr>
        <sz val="8"/>
        <color theme="1"/>
        <rFont val="Arial"/>
        <family val="2"/>
      </rPr>
      <t xml:space="preserve">
SC - SCC Servicio al Cliente y al ciudadano 
</t>
    </r>
    <r>
      <rPr>
        <b/>
        <sz val="8"/>
        <color theme="1"/>
        <rFont val="Arial"/>
        <family val="2"/>
      </rPr>
      <t>SUBPROCESO</t>
    </r>
    <r>
      <rPr>
        <sz val="8"/>
        <color theme="1"/>
        <rFont val="Arial"/>
        <family val="2"/>
      </rPr>
      <t xml:space="preserve">
SC-SCC-S-007 Planeación del servicio</t>
    </r>
  </si>
  <si>
    <t>*Instructivo para el desarrollo de campañas en la línea del servicio al Cliente Multicontacto Bancóldex
*Procedimiento de Satisfacción de cliente
*Protocolo de atención al consumidor financiero y al ciudadano
*Protocolo de atención en la línea Multicontacto Bancóldex
*Protocolo Eventos de Formación empresarial</t>
  </si>
  <si>
    <r>
      <t xml:space="preserve">106.4 - 9_OFICINA REGIONALES
</t>
    </r>
    <r>
      <rPr>
        <b/>
        <sz val="8"/>
        <color theme="1"/>
        <rFont val="Arial"/>
        <family val="2"/>
      </rPr>
      <t>MACROPROCESO</t>
    </r>
    <r>
      <rPr>
        <sz val="8"/>
        <color theme="1"/>
        <rFont val="Arial"/>
        <family val="2"/>
      </rPr>
      <t xml:space="preserve">
DP Gestión de Productos y Banca de Desarrollo
</t>
    </r>
    <r>
      <rPr>
        <b/>
        <sz val="8"/>
        <color theme="1"/>
        <rFont val="Arial"/>
        <family val="2"/>
      </rPr>
      <t>PROCESO</t>
    </r>
    <r>
      <rPr>
        <sz val="8"/>
        <color theme="1"/>
        <rFont val="Arial"/>
        <family val="2"/>
      </rPr>
      <t xml:space="preserve">
DP – GCO Gestión Comercial
</t>
    </r>
    <r>
      <rPr>
        <b/>
        <sz val="8"/>
        <color theme="1"/>
        <rFont val="Arial"/>
        <family val="2"/>
      </rPr>
      <t>SUBPROCESO</t>
    </r>
    <r>
      <rPr>
        <sz val="8"/>
        <color theme="1"/>
        <rFont val="Arial"/>
        <family val="2"/>
      </rPr>
      <t xml:space="preserve">
DP-GCO-S-002 Comercialización de productos y servicios Banco de segundo piso</t>
    </r>
  </si>
  <si>
    <t>*Vinculación / Actualización de Clientes Persona Jurídica
*Comp. Accionaria y/o identificó de asoc. y Partes Relacionada
*Cert.existencia y represent.legal (organismo competente)
*Formulario del Registro Único Tributario
*Referencias comerciales
*Declaración de renta (1)
*Declaración de renta (2)
*Estados financieros (1)
*Estados financieros (2)
*Estados financieros (3)
*Docs Complementarios financieros
*Documentos Complementarios no Financieros
*Cuestionario/Certificación sobre la Prevención de LA/FT (2)
*Informe de Entrevista de Conocimiento de cliente
*Consultas listas de control
*Informe centrales de riesgo (CIFIN o Data Crédito)
*Vinculación / Actualización de Clientes Persona Jurídica
*Comp. Accionaria y/o identfi de asoc. y Partes Relacionada</t>
  </si>
  <si>
    <t>*Informe Gestión de Clientes CRM</t>
  </si>
  <si>
    <t>*Comunicación Oficial
*Acta de Comité
*Hoja de Decisión
*Soporte de Negación Comité</t>
  </si>
  <si>
    <r>
      <t xml:space="preserve">100.7_VEC_VICEPRESIDENCIA DE ESTRATEGIA CORPORATIVA
</t>
    </r>
    <r>
      <rPr>
        <b/>
        <sz val="8"/>
        <color theme="1"/>
        <rFont val="Arial"/>
        <family val="2"/>
      </rPr>
      <t xml:space="preserve">
MACROPROCESO
</t>
    </r>
    <r>
      <rPr>
        <sz val="8"/>
        <color theme="1"/>
        <rFont val="Arial"/>
        <family val="2"/>
      </rPr>
      <t xml:space="preserve">DE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DE-PES-S-001 Definición de métricas, monitoreo y seguimiento al plan de acción estratégico</t>
    </r>
  </si>
  <si>
    <t xml:space="preserve">*Informe de gestión al MCIT
*Informe plan estratégico sectorial </t>
  </si>
  <si>
    <r>
      <t xml:space="preserve">100.7_VEC_VICEPRESIDENCIA DE ESTRATEGIA CORPORATIVA
</t>
    </r>
    <r>
      <rPr>
        <b/>
        <sz val="8"/>
        <color theme="1"/>
        <rFont val="Arial"/>
        <family val="2"/>
      </rPr>
      <t xml:space="preserve">
MACROPROCESO
</t>
    </r>
    <r>
      <rPr>
        <sz val="8"/>
        <color theme="1"/>
        <rFont val="Arial"/>
        <family val="2"/>
      </rPr>
      <t xml:space="preserve">DE Direccionamiento Estratégico
</t>
    </r>
    <r>
      <rPr>
        <b/>
        <sz val="8"/>
        <color theme="1"/>
        <rFont val="Arial"/>
        <family val="2"/>
      </rPr>
      <t>PROCESO</t>
    </r>
    <r>
      <rPr>
        <sz val="8"/>
        <color theme="1"/>
        <rFont val="Arial"/>
        <family val="2"/>
      </rPr>
      <t xml:space="preserve">
DE - PES Planeación y Gestión Estratégica 
</t>
    </r>
    <r>
      <rPr>
        <b/>
        <sz val="8"/>
        <color theme="1"/>
        <rFont val="Arial"/>
        <family val="2"/>
      </rPr>
      <t>SUBPROCESO</t>
    </r>
    <r>
      <rPr>
        <sz val="8"/>
        <color theme="1"/>
        <rFont val="Arial"/>
        <family val="2"/>
      </rPr>
      <t xml:space="preserve">
DE-PES-S-002 Definición y formulación de la estrategia y plan de acción estratégico</t>
    </r>
  </si>
  <si>
    <t>*Seguimiento al Plan de acción estratégico 
*Ayudas de memoria de sesiones de reflexión estratégica
*Marco Estratégico 
*Plan de acción estratégico- PAE
*Matriz de seguimiento proyectos estratégicos
*Plan de acción estratégico- PAE
*Presentación de Agenda y metodología de trabajo para los ejercicios de planeación estratégica</t>
  </si>
  <si>
    <r>
      <rPr>
        <b/>
        <sz val="8"/>
        <color theme="1"/>
        <rFont val="Arial"/>
        <family val="2"/>
      </rPr>
      <t>CARTA DESCRIPTIVA</t>
    </r>
    <r>
      <rPr>
        <sz val="8"/>
        <color theme="1"/>
        <rFont val="Arial"/>
        <family val="2"/>
      </rPr>
      <t xml:space="preserve">
107.1_DDE_DEPARTAMENTO DE DIRECCIONAMIENTO ESTRATÉGICO
</t>
    </r>
  </si>
  <si>
    <t>*Citación a Comité
*Agenda
*Registro de Asistencia
*Acta de Comité</t>
  </si>
  <si>
    <r>
      <t xml:space="preserve">107.1_DDE_DEPARTAMENTO DE DIRECCIONAMIENTO ESTRATÉGICO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PES Planeación y Gestión Estratégica 
DE - GPR Gestión de Proyectos
</t>
    </r>
    <r>
      <rPr>
        <b/>
        <sz val="8"/>
        <color theme="1"/>
        <rFont val="Arial"/>
        <family val="2"/>
      </rPr>
      <t>SUBPROCESO</t>
    </r>
    <r>
      <rPr>
        <sz val="8"/>
        <color theme="1"/>
        <rFont val="Arial"/>
        <family val="2"/>
      </rPr>
      <t xml:space="preserve">
DE-PES-S-003 Gestión de BI</t>
    </r>
  </si>
  <si>
    <t>*Seguimiento a los indicadores (trimestral)</t>
  </si>
  <si>
    <r>
      <t xml:space="preserve">107.1_DDE_DEPARTAMENTO DE DIRECCIONAMIENTO ESTRATÉGICO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PES Planeación y Gestión Estratégica 
DE - GPR Gestión de Proyectos
</t>
    </r>
    <r>
      <rPr>
        <b/>
        <sz val="8"/>
        <color theme="1"/>
        <rFont val="Arial"/>
        <family val="2"/>
      </rPr>
      <t>SUBPROCESO</t>
    </r>
    <r>
      <rPr>
        <sz val="8"/>
        <color theme="1"/>
        <rFont val="Arial"/>
        <family val="2"/>
      </rPr>
      <t xml:space="preserve">
DE-GPR-C-003 Seguimiento y control de proyectos</t>
    </r>
  </si>
  <si>
    <t xml:space="preserve">*Informe de resultados calificación </t>
  </si>
  <si>
    <t>*Fuentes de información
*Resultados de impacto
*Piezas de Producto</t>
  </si>
  <si>
    <t>*Informe de gestión (ingles español)
*Diagrama Grafico Pagina Web</t>
  </si>
  <si>
    <t>*Informes a entidades (mincit-hacienda; dnp)</t>
  </si>
  <si>
    <r>
      <t xml:space="preserve">107.1_DDE_DEPARTAMENTO DE DIRECCIONAMIENTO ESTRATÉGICO
</t>
    </r>
    <r>
      <rPr>
        <b/>
        <sz val="8"/>
        <color theme="1"/>
        <rFont val="Arial"/>
        <family val="2"/>
      </rPr>
      <t>MACROPROCESO</t>
    </r>
    <r>
      <rPr>
        <sz val="8"/>
        <color theme="1"/>
        <rFont val="Arial"/>
        <family val="2"/>
      </rPr>
      <t xml:space="preserve">
DE Direccionamiento Estratégico
</t>
    </r>
    <r>
      <rPr>
        <b/>
        <sz val="8"/>
        <color theme="1"/>
        <rFont val="Arial"/>
        <family val="2"/>
      </rPr>
      <t>PROCESO</t>
    </r>
    <r>
      <rPr>
        <sz val="8"/>
        <color theme="1"/>
        <rFont val="Arial"/>
        <family val="2"/>
      </rPr>
      <t xml:space="preserve">
DE - PES Planeación y Gestión Estratégica 
DE - GPR Gestión de Proyectos
</t>
    </r>
    <r>
      <rPr>
        <b/>
        <sz val="8"/>
        <color theme="1"/>
        <rFont val="Arial"/>
        <family val="2"/>
      </rPr>
      <t>SUBPROCESO</t>
    </r>
    <r>
      <rPr>
        <sz val="8"/>
        <color theme="1"/>
        <rFont val="Arial"/>
        <family val="2"/>
      </rPr>
      <t xml:space="preserve">
DE-GPR-C-002 Planeación de proyectos</t>
    </r>
  </si>
  <si>
    <t>*Plan de acción</t>
  </si>
  <si>
    <t>*Plan estratégico</t>
  </si>
  <si>
    <t>*Plan estratégico business intelligence
*Plan Operativo business intelligence
*Informe seguimiento business intelligence
*Requerimientos business intelligence</t>
  </si>
  <si>
    <r>
      <t xml:space="preserve">107.2_DMP_DEPARTAMENTO DE MIPYMES
</t>
    </r>
    <r>
      <rPr>
        <b/>
        <sz val="8"/>
        <color theme="1"/>
        <rFont val="Calibri"/>
        <family val="2"/>
        <scheme val="minor"/>
      </rPr>
      <t>MACROPROCESO</t>
    </r>
    <r>
      <rPr>
        <sz val="8"/>
        <color theme="1"/>
        <rFont val="Calibri"/>
        <family val="2"/>
        <scheme val="minor"/>
      </rPr>
      <t xml:space="preserve">
DP Gestión de Productos y Banca de Desarrollo
</t>
    </r>
    <r>
      <rPr>
        <b/>
        <sz val="8"/>
        <color theme="1"/>
        <rFont val="Calibri"/>
        <family val="2"/>
        <scheme val="minor"/>
      </rPr>
      <t>PROCESO</t>
    </r>
    <r>
      <rPr>
        <sz val="8"/>
        <color theme="1"/>
        <rFont val="Calibri"/>
        <family val="2"/>
        <scheme val="minor"/>
      </rPr>
      <t xml:space="preserve">
DP - DDP Definición y Desarrollo de Productos y Servicios
</t>
    </r>
    <r>
      <rPr>
        <b/>
        <sz val="8"/>
        <color theme="1"/>
        <rFont val="Calibri"/>
        <family val="2"/>
        <scheme val="minor"/>
      </rPr>
      <t>SUBPROCESO</t>
    </r>
    <r>
      <rPr>
        <sz val="8"/>
        <color theme="1"/>
        <rFont val="Calibri"/>
        <family val="2"/>
        <scheme val="minor"/>
      </rPr>
      <t xml:space="preserve">
DP-DDP-S-003	Gestión de convenios interadministrativos</t>
    </r>
  </si>
  <si>
    <t>*Informe estratégico MiPymes
*Seguimiento ejecución de recursos
*Informes de avance de convenios</t>
  </si>
  <si>
    <t>PDF-PPT</t>
  </si>
  <si>
    <r>
      <t xml:space="preserve">107.2_DMP_DEPARTAMENTO DE MIPYMES
</t>
    </r>
    <r>
      <rPr>
        <b/>
        <sz val="8"/>
        <color theme="1"/>
        <rFont val="Calibri"/>
        <family val="2"/>
        <scheme val="minor"/>
      </rPr>
      <t>MACROPROCESO</t>
    </r>
    <r>
      <rPr>
        <sz val="8"/>
        <color theme="1"/>
        <rFont val="Calibri"/>
        <family val="2"/>
        <scheme val="minor"/>
      </rPr>
      <t xml:space="preserve">
DP Gestión de Productos y Banca de Desarrollo
</t>
    </r>
    <r>
      <rPr>
        <b/>
        <sz val="8"/>
        <color theme="1"/>
        <rFont val="Calibri"/>
        <family val="2"/>
        <scheme val="minor"/>
      </rPr>
      <t>PROCESO</t>
    </r>
    <r>
      <rPr>
        <sz val="8"/>
        <color theme="1"/>
        <rFont val="Calibri"/>
        <family val="2"/>
        <scheme val="minor"/>
      </rPr>
      <t xml:space="preserve">
DP - DDP Definición y Desarrollo de Productos y Servicios
</t>
    </r>
    <r>
      <rPr>
        <b/>
        <sz val="8"/>
        <color theme="1"/>
        <rFont val="Calibri"/>
        <family val="2"/>
        <scheme val="minor"/>
      </rPr>
      <t>SUBPROCESO</t>
    </r>
    <r>
      <rPr>
        <sz val="8"/>
        <color theme="1"/>
        <rFont val="Calibri"/>
        <family val="2"/>
        <scheme val="minor"/>
      </rPr>
      <t xml:space="preserve">
DP-DDP-S-002	Desarrollo de productos y servicios</t>
    </r>
  </si>
  <si>
    <t>*Estudio de necesidades
*Formato de diseño de producto
*Concepto de Viabilidad del producto
*Reglamento del Producto
*Manual de productos
*Formatos de producto</t>
  </si>
  <si>
    <r>
      <rPr>
        <sz val="8"/>
        <color rgb="FF000000"/>
        <rFont val="Calibri"/>
        <family val="2"/>
        <scheme val="minor"/>
      </rPr>
      <t xml:space="preserve">107.3_DME_DEPARTAMENTO DE MERCADEO
</t>
    </r>
    <r>
      <rPr>
        <b/>
        <sz val="8"/>
        <color rgb="FF000000"/>
        <rFont val="Calibri"/>
        <family val="2"/>
        <scheme val="minor"/>
      </rPr>
      <t xml:space="preserve">MACROPROCESO
</t>
    </r>
    <r>
      <rPr>
        <sz val="8"/>
        <color rgb="FF000000"/>
        <rFont val="Calibri"/>
        <family val="2"/>
        <scheme val="minor"/>
      </rPr>
      <t xml:space="preserve">DP Gestión de Productos y Banca de Desarrollo
</t>
    </r>
    <r>
      <rPr>
        <b/>
        <sz val="8"/>
        <color rgb="FF000000"/>
        <rFont val="Calibri"/>
        <family val="2"/>
        <scheme val="minor"/>
      </rPr>
      <t xml:space="preserve">PROCESO
</t>
    </r>
    <r>
      <rPr>
        <sz val="8"/>
        <color rgb="FF000000"/>
        <rFont val="Calibri"/>
        <family val="2"/>
        <scheme val="minor"/>
      </rPr>
      <t xml:space="preserve">DP - GCO Gestión Comercial
</t>
    </r>
    <r>
      <rPr>
        <b/>
        <sz val="8"/>
        <color rgb="FF000000"/>
        <rFont val="Calibri"/>
        <family val="2"/>
        <scheme val="minor"/>
      </rPr>
      <t xml:space="preserve">SUBPROCESO
</t>
    </r>
    <r>
      <rPr>
        <sz val="8"/>
        <color rgb="FF000000"/>
        <rFont val="Calibri"/>
        <family val="2"/>
        <scheme val="minor"/>
      </rPr>
      <t>DP-GCO-S-002	Comercialización de productos y servicios Banco de segundo piso</t>
    </r>
  </si>
  <si>
    <t>*Informe gestión</t>
  </si>
  <si>
    <t>*Análisis de variables del mercado
*Ficha técnica desarrollo de campañas
*Plan de mercadeo
*Análisis de impacto</t>
  </si>
  <si>
    <r>
      <t xml:space="preserve">107.4_ONF_OFICINA DE SERVICIOS NO FINANCIEROS
</t>
    </r>
    <r>
      <rPr>
        <b/>
        <sz val="8"/>
        <color theme="1"/>
        <rFont val="Calibri"/>
        <family val="2"/>
        <scheme val="minor"/>
      </rPr>
      <t xml:space="preserve">
MACROPROCESO
</t>
    </r>
    <r>
      <rPr>
        <sz val="8"/>
        <color theme="1"/>
        <rFont val="Calibri"/>
        <family val="2"/>
        <scheme val="minor"/>
      </rPr>
      <t xml:space="preserve">GP Gestión de productos y servicios no financieros
</t>
    </r>
    <r>
      <rPr>
        <b/>
        <sz val="8"/>
        <color theme="1"/>
        <rFont val="Calibri"/>
        <family val="2"/>
        <scheme val="minor"/>
      </rPr>
      <t xml:space="preserve">PROCESO
</t>
    </r>
    <r>
      <rPr>
        <sz val="8"/>
        <color theme="1"/>
        <rFont val="Calibri"/>
        <family val="2"/>
        <scheme val="minor"/>
      </rPr>
      <t xml:space="preserve">GP - PNF Gestión del Programa de Desarrollo Empresarial
</t>
    </r>
    <r>
      <rPr>
        <b/>
        <sz val="8"/>
        <color theme="1"/>
        <rFont val="Calibri"/>
        <family val="2"/>
        <scheme val="minor"/>
      </rPr>
      <t>SUBPROCESO</t>
    </r>
    <r>
      <rPr>
        <sz val="8"/>
        <color theme="1"/>
        <rFont val="Calibri"/>
        <family val="2"/>
        <scheme val="minor"/>
      </rPr>
      <t xml:space="preserve">
GP-PNF-S-001 Consultoría y formación empresarial </t>
    </r>
  </si>
  <si>
    <t>*Cronograma de ejecución
*Plan Anual</t>
  </si>
  <si>
    <t>*Cronograma / Actividades
*Informe gestión
*Bases de datos beneficiarios
*Registro fotográfico
*Encuesta de satisfacción
*Certificaciones</t>
  </si>
  <si>
    <t>PDF-RAW</t>
  </si>
  <si>
    <t>*Programa, Cursos y contenidos de formación
*Bases de datos
*Evaluaciones
*Encuesta de satisfacción
*Informes de gestión
*Copias de seguridad</t>
  </si>
  <si>
    <t>*Programa, cursos y contenidos formación, ATD y conexiones de valor
*Bases de datos
*Informes de gestión
*Copias de seguridad</t>
  </si>
  <si>
    <t>*Programas de Información y datos alimentan herramienta
*Manuales, rutinas y aplicativos de actualización
*Bases de datos
*Copias de seguridad</t>
  </si>
  <si>
    <r>
      <t xml:space="preserve">107.5_OCR_OFICINA COOPERACIÓN Y RELACIONES INTERNACIONALES
</t>
    </r>
    <r>
      <rPr>
        <b/>
        <sz val="8"/>
        <color theme="1"/>
        <rFont val="Calibri"/>
        <family val="2"/>
        <scheme val="minor"/>
      </rPr>
      <t xml:space="preserve">MACROPROCESO
</t>
    </r>
    <r>
      <rPr>
        <sz val="8"/>
        <color theme="1"/>
        <rFont val="Calibri"/>
        <family val="2"/>
        <scheme val="minor"/>
      </rPr>
      <t xml:space="preserve">DE Direccionamiento Estratégico
</t>
    </r>
    <r>
      <rPr>
        <b/>
        <sz val="8"/>
        <color theme="1"/>
        <rFont val="Calibri"/>
        <family val="2"/>
        <scheme val="minor"/>
      </rPr>
      <t xml:space="preserve">PROCESO
</t>
    </r>
    <r>
      <rPr>
        <sz val="8"/>
        <color theme="1"/>
        <rFont val="Calibri"/>
        <family val="2"/>
        <scheme val="minor"/>
      </rPr>
      <t xml:space="preserve">DE - GRC Gestión de Recursos de Cooperación
</t>
    </r>
    <r>
      <rPr>
        <b/>
        <sz val="8"/>
        <color theme="1"/>
        <rFont val="Calibri"/>
        <family val="2"/>
        <scheme val="minor"/>
      </rPr>
      <t>SUBPROCESO</t>
    </r>
    <r>
      <rPr>
        <sz val="8"/>
        <color theme="1"/>
        <rFont val="Calibri"/>
        <family val="2"/>
        <scheme val="minor"/>
      </rPr>
      <t xml:space="preserve">
DE-GRC-S-005 Ejecución y seguimiento de proyectos, iniciativas o programas con recursos de cooperación internacional</t>
    </r>
  </si>
  <si>
    <t>*Informe
*Ejecución Presupuestos de Inversión</t>
  </si>
  <si>
    <r>
      <t xml:space="preserve">107.5_OCR_OFICINA COOPERACIÓN Y RELACIONES INTERNACIONALES
</t>
    </r>
    <r>
      <rPr>
        <b/>
        <sz val="8"/>
        <color theme="1"/>
        <rFont val="Calibri"/>
        <family val="2"/>
        <scheme val="minor"/>
      </rPr>
      <t xml:space="preserve">MACROPROCESO
</t>
    </r>
    <r>
      <rPr>
        <sz val="8"/>
        <color theme="1"/>
        <rFont val="Calibri"/>
        <family val="2"/>
        <scheme val="minor"/>
      </rPr>
      <t xml:space="preserve">DE Direccionamiento Estratégico
</t>
    </r>
    <r>
      <rPr>
        <b/>
        <sz val="8"/>
        <color theme="1"/>
        <rFont val="Calibri"/>
        <family val="2"/>
        <scheme val="minor"/>
      </rPr>
      <t xml:space="preserve">PROCESO
</t>
    </r>
    <r>
      <rPr>
        <sz val="8"/>
        <color theme="1"/>
        <rFont val="Calibri"/>
        <family val="2"/>
        <scheme val="minor"/>
      </rPr>
      <t xml:space="preserve">DE - GRC Gestión de Recursos de Cooperación
</t>
    </r>
    <r>
      <rPr>
        <b/>
        <sz val="8"/>
        <color theme="1"/>
        <rFont val="Calibri"/>
        <family val="2"/>
        <scheme val="minor"/>
      </rPr>
      <t>SUBPROCESO</t>
    </r>
    <r>
      <rPr>
        <sz val="8"/>
        <color theme="1"/>
        <rFont val="Calibri"/>
        <family val="2"/>
        <scheme val="minor"/>
      </rPr>
      <t xml:space="preserve">
DE-GRC-S-002 Identificación de oportunidades de cooperación internacional</t>
    </r>
  </si>
  <si>
    <t>*Inventarios de demanda de cooperación áreas
*Matriz de oferta y demanda
*Indicadores de gestión</t>
  </si>
  <si>
    <r>
      <t xml:space="preserve">107.5_OCR_OFICINA COOPERACIÓN Y RELACIONES INTERNACIONALES
</t>
    </r>
    <r>
      <rPr>
        <b/>
        <sz val="8"/>
        <color theme="1"/>
        <rFont val="Calibri"/>
        <family val="2"/>
        <scheme val="minor"/>
      </rPr>
      <t xml:space="preserve">MACROPROCESO
</t>
    </r>
    <r>
      <rPr>
        <sz val="8"/>
        <color theme="1"/>
        <rFont val="Calibri"/>
        <family val="2"/>
        <scheme val="minor"/>
      </rPr>
      <t xml:space="preserve">DE Direccionamiento Estratégico
</t>
    </r>
    <r>
      <rPr>
        <b/>
        <sz val="8"/>
        <color theme="1"/>
        <rFont val="Calibri"/>
        <family val="2"/>
        <scheme val="minor"/>
      </rPr>
      <t xml:space="preserve">PROCESO
</t>
    </r>
    <r>
      <rPr>
        <sz val="8"/>
        <color theme="1"/>
        <rFont val="Calibri"/>
        <family val="2"/>
        <scheme val="minor"/>
      </rPr>
      <t xml:space="preserve">DE - GRC Gestión de Recursos de Cooperación
</t>
    </r>
    <r>
      <rPr>
        <b/>
        <sz val="8"/>
        <color theme="1"/>
        <rFont val="Calibri"/>
        <family val="2"/>
        <scheme val="minor"/>
      </rPr>
      <t>SUBPROCESO</t>
    </r>
    <r>
      <rPr>
        <sz val="8"/>
        <color theme="1"/>
        <rFont val="Calibri"/>
        <family val="2"/>
        <scheme val="minor"/>
      </rPr>
      <t xml:space="preserve">
DE-GRC-S-003 Formulación y negociación de los proyectos, iniciativas o programas con recursos de cooperación internacional
</t>
    </r>
  </si>
  <si>
    <t>*Proyecto aprobado por la fuente
*Concepto del potencial beneficiario
*Plantilla Formulación de Proyecto
*Ficha Perfil Proyecto
*Informe Final de Proyecto</t>
  </si>
  <si>
    <r>
      <t xml:space="preserve">107.6_OIC_OFICINA DE INDUSTRIAS CREATIVAS
</t>
    </r>
    <r>
      <rPr>
        <b/>
        <sz val="8"/>
        <color rgb="FF000000"/>
        <rFont val="Calibri"/>
        <family val="2"/>
        <scheme val="minor"/>
      </rPr>
      <t xml:space="preserve">
MACROPROCESO
</t>
    </r>
    <r>
      <rPr>
        <sz val="8"/>
        <color rgb="FF000000"/>
        <rFont val="Calibri"/>
        <family val="2"/>
        <scheme val="minor"/>
      </rPr>
      <t xml:space="preserve">DP Gestión de Productos y Banca de Desarrollo
</t>
    </r>
    <r>
      <rPr>
        <b/>
        <sz val="8"/>
        <color rgb="FF000000"/>
        <rFont val="Calibri"/>
        <family val="2"/>
        <scheme val="minor"/>
      </rPr>
      <t xml:space="preserve">PROCESO
</t>
    </r>
    <r>
      <rPr>
        <sz val="8"/>
        <color rgb="FF000000"/>
        <rFont val="Calibri"/>
        <family val="2"/>
        <scheme val="minor"/>
      </rPr>
      <t xml:space="preserve">DP - DDP Definición y Desarrollo de Productos y Servicios
</t>
    </r>
    <r>
      <rPr>
        <b/>
        <sz val="8"/>
        <color rgb="FF000000"/>
        <rFont val="Calibri"/>
        <family val="2"/>
        <scheme val="minor"/>
      </rPr>
      <t xml:space="preserve">SUBPROCESO
</t>
    </r>
    <r>
      <rPr>
        <sz val="8"/>
        <color rgb="FF000000"/>
        <rFont val="Calibri"/>
        <family val="2"/>
        <scheme val="minor"/>
      </rPr>
      <t>DP-DDP-S-002 Desarrollo de productos y servicios
DP-DDP-S-003 Gestión de convenios interadministrativos</t>
    </r>
  </si>
  <si>
    <t>*Formato Propuestas de líneas o producto
*Pieza de comunicación 
*Campañas de socialización
*Informe de comunicación producto</t>
  </si>
  <si>
    <r>
      <t xml:space="preserve">107.6_OIC_OFICINA DE INDUSTRIAS CREATIVAS
</t>
    </r>
    <r>
      <rPr>
        <b/>
        <sz val="8"/>
        <color rgb="FF000000"/>
        <rFont val="Calibri"/>
        <family val="2"/>
        <scheme val="minor"/>
      </rPr>
      <t xml:space="preserve">
MACROPROCESO
</t>
    </r>
    <r>
      <rPr>
        <sz val="8"/>
        <color rgb="FF000000"/>
        <rFont val="Calibri"/>
        <family val="2"/>
        <scheme val="minor"/>
      </rPr>
      <t xml:space="preserve">DP Gestión de Productos y Banca de Desarrollo
</t>
    </r>
    <r>
      <rPr>
        <b/>
        <sz val="8"/>
        <color rgb="FF000000"/>
        <rFont val="Calibri"/>
        <family val="2"/>
        <scheme val="minor"/>
      </rPr>
      <t xml:space="preserve">PROCESO
</t>
    </r>
    <r>
      <rPr>
        <sz val="8"/>
        <color rgb="FF000000"/>
        <rFont val="Calibri"/>
        <family val="2"/>
        <scheme val="minor"/>
      </rPr>
      <t xml:space="preserve">DP - DDP Definición y Desarrollo de Productos y Servicios
</t>
    </r>
    <r>
      <rPr>
        <b/>
        <sz val="8"/>
        <color rgb="FF000000"/>
        <rFont val="Calibri"/>
        <family val="2"/>
        <scheme val="minor"/>
      </rPr>
      <t xml:space="preserve">SUBPROCESO
</t>
    </r>
    <r>
      <rPr>
        <sz val="8"/>
        <color rgb="FF000000"/>
        <rFont val="Calibri"/>
        <family val="2"/>
        <scheme val="minor"/>
      </rPr>
      <t>DP-DDP-S-002 Desarrollo de productos y servicios</t>
    </r>
  </si>
  <si>
    <r>
      <t xml:space="preserve">107.7_OIE_OFICINA DE INTERNACIONALIZACIÓN EMPRESARIAL
</t>
    </r>
    <r>
      <rPr>
        <b/>
        <sz val="8"/>
        <color theme="1"/>
        <rFont val="Calibri"/>
        <family val="2"/>
        <scheme val="minor"/>
      </rPr>
      <t xml:space="preserve">MACROPROCESO
</t>
    </r>
    <r>
      <rPr>
        <sz val="8"/>
        <color theme="1"/>
        <rFont val="Calibri"/>
        <family val="2"/>
        <scheme val="minor"/>
      </rPr>
      <t xml:space="preserve">DP Gestión de Productos y Banca de Desarrollo
</t>
    </r>
    <r>
      <rPr>
        <b/>
        <sz val="8"/>
        <color theme="1"/>
        <rFont val="Calibri"/>
        <family val="2"/>
        <scheme val="minor"/>
      </rPr>
      <t xml:space="preserve">PROCESO
</t>
    </r>
    <r>
      <rPr>
        <sz val="8"/>
        <color theme="1"/>
        <rFont val="Calibri"/>
        <family val="2"/>
        <scheme val="minor"/>
      </rPr>
      <t xml:space="preserve">DP - DDP Definición y Desarrollo de Productos y Servicios
</t>
    </r>
    <r>
      <rPr>
        <b/>
        <sz val="8"/>
        <color theme="1"/>
        <rFont val="Calibri"/>
        <family val="2"/>
        <scheme val="minor"/>
      </rPr>
      <t>SUBPROCESO</t>
    </r>
    <r>
      <rPr>
        <sz val="8"/>
        <color theme="1"/>
        <rFont val="Calibri"/>
        <family val="2"/>
        <scheme val="minor"/>
      </rPr>
      <t xml:space="preserve">
DP-DDP-S-002 Desarrollo de productos y servicios</t>
    </r>
  </si>
  <si>
    <t>*Base de análisis</t>
  </si>
  <si>
    <t>PPT</t>
  </si>
  <si>
    <t>*Informes de monitoreo</t>
  </si>
  <si>
    <t>*Plan de Acción de posicionamiento</t>
  </si>
  <si>
    <t>*Estudio de mercado
*Metodología de implementación
*Seguimiento al plan de implementación</t>
  </si>
  <si>
    <r>
      <t xml:space="preserve">107.8_ODS_OFICINA DE DESARROLLO SOSTENIBLE
</t>
    </r>
    <r>
      <rPr>
        <b/>
        <sz val="8"/>
        <color theme="1"/>
        <rFont val="Calibri"/>
        <family val="2"/>
        <scheme val="minor"/>
      </rPr>
      <t xml:space="preserve">MACROPROCESO
</t>
    </r>
    <r>
      <rPr>
        <sz val="8"/>
        <color theme="1"/>
        <rFont val="Calibri"/>
        <family val="2"/>
        <scheme val="minor"/>
      </rPr>
      <t>DP Gestión de Productos y Banca de Desarrollo</t>
    </r>
    <r>
      <rPr>
        <b/>
        <sz val="8"/>
        <color theme="1"/>
        <rFont val="Calibri"/>
        <family val="2"/>
        <scheme val="minor"/>
      </rPr>
      <t xml:space="preserve">
PROCESO
</t>
    </r>
    <r>
      <rPr>
        <sz val="8"/>
        <color theme="1"/>
        <rFont val="Calibri"/>
        <family val="2"/>
        <scheme val="minor"/>
      </rPr>
      <t>DP - DDP Definición y Desarrollo de Productos y Servicios</t>
    </r>
    <r>
      <rPr>
        <b/>
        <sz val="8"/>
        <color theme="1"/>
        <rFont val="Calibri"/>
        <family val="2"/>
        <scheme val="minor"/>
      </rPr>
      <t xml:space="preserve">
SUBPROCESO</t>
    </r>
    <r>
      <rPr>
        <sz val="8"/>
        <color theme="1"/>
        <rFont val="Calibri"/>
        <family val="2"/>
        <scheme val="minor"/>
      </rPr>
      <t xml:space="preserve">
DP-DDP-S-002 Desarrollo de productos y servicios
DP-DDP-S-003Gestión de convenios interadministrativos</t>
    </r>
  </si>
  <si>
    <t>*Certificado de representación legal
*Documento de identidad del representante legal
*RUT o documento similar
*Acuerdo de confidencialidad</t>
  </si>
  <si>
    <t>*Diseño y estructuración del producto
*Caso de negocio
*Documentos del Producto estructurado</t>
  </si>
  <si>
    <t>*Estudio de mercado</t>
  </si>
  <si>
    <t>*Estudio Mercado</t>
  </si>
  <si>
    <t xml:space="preserve">*Informe </t>
  </si>
  <si>
    <t>*Comunicación oficial</t>
  </si>
  <si>
    <t>*Estados financieros del proyecto
*Informe de ejecución</t>
  </si>
  <si>
    <t>Informe de ejecución</t>
  </si>
  <si>
    <t>*Informe de ejecución</t>
  </si>
  <si>
    <t>*Propuesta de modelo de negocio
*Certificado de representación legal
*Consulta listas de control
*Certificación Bancaria
*Convenio 
*Facturas
*Anexos técnicos</t>
  </si>
  <si>
    <t>*Formato de solicitud desembolso</t>
  </si>
  <si>
    <r>
      <t xml:space="preserve">100.8_VCD_VICEPRESIDENCIA CRÉDITO DIRECTO
</t>
    </r>
    <r>
      <rPr>
        <b/>
        <sz val="8"/>
        <color theme="1"/>
        <rFont val="Calibri"/>
        <family val="2"/>
        <scheme val="minor"/>
      </rPr>
      <t>MACROPROCESO</t>
    </r>
    <r>
      <rPr>
        <sz val="8"/>
        <color theme="1"/>
        <rFont val="Calibri"/>
        <family val="2"/>
        <scheme val="minor"/>
      </rPr>
      <t xml:space="preserve">
DE Direccionamiento Estratégico
DP Gestión de Productos y Banca de Desarrollo
</t>
    </r>
    <r>
      <rPr>
        <b/>
        <sz val="8"/>
        <color theme="1"/>
        <rFont val="Calibri"/>
        <family val="2"/>
        <scheme val="minor"/>
      </rPr>
      <t>PROCESO</t>
    </r>
    <r>
      <rPr>
        <sz val="8"/>
        <color theme="1"/>
        <rFont val="Calibri"/>
        <family val="2"/>
        <scheme val="minor"/>
      </rPr>
      <t xml:space="preserve">
DE - PES Planeación y Gestión Estratégica 
DP - GCO Gestión Comercial
</t>
    </r>
    <r>
      <rPr>
        <b/>
        <sz val="8"/>
        <color theme="1"/>
        <rFont val="Calibri"/>
        <family val="2"/>
        <scheme val="minor"/>
      </rPr>
      <t>SUBPROCESO</t>
    </r>
    <r>
      <rPr>
        <sz val="8"/>
        <color theme="1"/>
        <rFont val="Calibri"/>
        <family val="2"/>
        <scheme val="minor"/>
      </rPr>
      <t xml:space="preserve">
DE-PES-S-002 Definición y formulación de la estrategia y plan de acción estratégico
DE-PES-S-001 Definición de métricas, monitoreo y seguimiento al plan de acción estratégico
DP-GCO-S-001 Desarrollo de estrategias para la comercialización de productos y servicios</t>
    </r>
  </si>
  <si>
    <t>*Reportes financieros
 *Formato Reporte ley de victimas
 *Formato reporte tarifas servicios 
 *Informe Tarifas servicios financieros</t>
  </si>
  <si>
    <t>*Fuentes de datos
*Informe</t>
  </si>
  <si>
    <t>CSV-XLSX-TXT-PDF</t>
  </si>
  <si>
    <r>
      <t xml:space="preserve">100.8_VCD_VICEPRESIDENCIA CRÉDITO DIRECTO
</t>
    </r>
    <r>
      <rPr>
        <b/>
        <sz val="8"/>
        <color theme="1"/>
        <rFont val="Calibri"/>
        <family val="2"/>
        <scheme val="minor"/>
      </rPr>
      <t>MACROPROCESO</t>
    </r>
    <r>
      <rPr>
        <sz val="8"/>
        <color theme="1"/>
        <rFont val="Calibri"/>
        <family val="2"/>
        <scheme val="minor"/>
      </rPr>
      <t xml:space="preserve">
DE Direccionamiento Estratégico
DP Gestión de Productos y Banca de Desarrollo
</t>
    </r>
    <r>
      <rPr>
        <b/>
        <sz val="8"/>
        <color theme="1"/>
        <rFont val="Calibri"/>
        <family val="2"/>
        <scheme val="minor"/>
      </rPr>
      <t>PROCESO</t>
    </r>
    <r>
      <rPr>
        <sz val="8"/>
        <color theme="1"/>
        <rFont val="Calibri"/>
        <family val="2"/>
        <scheme val="minor"/>
      </rPr>
      <t xml:space="preserve">
DE - PES Planeación y Gestión Estratégica 
DP - GCO Gestión Comercial
</t>
    </r>
    <r>
      <rPr>
        <b/>
        <sz val="8"/>
        <color theme="1"/>
        <rFont val="Calibri"/>
        <family val="2"/>
        <scheme val="minor"/>
      </rPr>
      <t>SUBPROCESO</t>
    </r>
    <r>
      <rPr>
        <sz val="8"/>
        <color theme="1"/>
        <rFont val="Calibri"/>
        <family val="2"/>
        <scheme val="minor"/>
      </rPr>
      <t xml:space="preserve">
DE-PES-S-001 Definición de métricas, monitoreo y seguimiento al plan de acción estratégico</t>
    </r>
  </si>
  <si>
    <t>*Fuentes de datos
*Informe Gestión de Colocación</t>
  </si>
  <si>
    <r>
      <t xml:space="preserve">108.1_DBE_DEPARTAMENTO BANCA DE EMPRESAS
</t>
    </r>
    <r>
      <rPr>
        <b/>
        <sz val="8"/>
        <color theme="1"/>
        <rFont val="Calibri"/>
        <family val="2"/>
        <scheme val="minor"/>
      </rPr>
      <t>MACROPROCESO</t>
    </r>
    <r>
      <rPr>
        <sz val="8"/>
        <color theme="1"/>
        <rFont val="Calibri"/>
        <family val="2"/>
        <scheme val="minor"/>
      </rPr>
      <t xml:space="preserve">
DP Gestión de Productos y Banca de Desarrollo
</t>
    </r>
    <r>
      <rPr>
        <b/>
        <sz val="8"/>
        <color theme="1"/>
        <rFont val="Calibri"/>
        <family val="2"/>
        <scheme val="minor"/>
      </rPr>
      <t>PROCESO</t>
    </r>
    <r>
      <rPr>
        <sz val="8"/>
        <color theme="1"/>
        <rFont val="Calibri"/>
        <family val="2"/>
        <scheme val="minor"/>
      </rPr>
      <t xml:space="preserve">
DP - GCO
Gestión Comercial
</t>
    </r>
    <r>
      <rPr>
        <b/>
        <sz val="8"/>
        <color theme="1"/>
        <rFont val="Calibri"/>
        <family val="2"/>
        <scheme val="minor"/>
      </rPr>
      <t>SUBPROCESO</t>
    </r>
    <r>
      <rPr>
        <sz val="8"/>
        <color theme="1"/>
        <rFont val="Calibri"/>
        <family val="2"/>
        <scheme val="minor"/>
      </rPr>
      <t xml:space="preserve">
DP-GCO-S-002	Comercialización de productos y servicios Banco de segundo piso</t>
    </r>
  </si>
  <si>
    <t>*Vinculación / Actualización de Clientes
*Comp. Accionaria y/o identificó de asoc. y Partes Relacionada
*Cert.existencia y represent.legal (organismo competente)
*Formulario del Registro Único Tributario
*Referencias comerciales
*Declaración de renta
*Estados financieros
*Docs Complementarios financieros
*Documentos Complementarios no Financieros
*Cuestionario/Certificación sobre la Prevención de LA/FT (2)
*Informe de Entrevista de Conocimiento de cliente
*Consulta listas de control
*Informe centrales de riesgo (CIFIN o Data Crédito)
*Comp. Accionaria y/o identificó de asoc. y Partes Relacionada</t>
  </si>
  <si>
    <t>*Informe ejecución fuerza comercial</t>
  </si>
  <si>
    <t>*Informe Gestión Cobro</t>
  </si>
  <si>
    <t>*Informe operaciones a desembolsar</t>
  </si>
  <si>
    <t>*Informe Crédito Empresarial</t>
  </si>
  <si>
    <t>*Hoja de Decisión
*Soporte de Negación Comité
*Acta de Comité
*Comunicación Oficial Negación</t>
  </si>
  <si>
    <r>
      <t xml:space="preserve">108.2_DBP_DEPARTAMENTO BANCA PYME
</t>
    </r>
    <r>
      <rPr>
        <b/>
        <sz val="8"/>
        <color theme="1"/>
        <rFont val="Calibri"/>
        <family val="2"/>
        <scheme val="minor"/>
      </rPr>
      <t xml:space="preserve">MACROPROCESO
</t>
    </r>
    <r>
      <rPr>
        <sz val="8"/>
        <color theme="1"/>
        <rFont val="Calibri"/>
        <family val="2"/>
        <scheme val="minor"/>
      </rPr>
      <t xml:space="preserve">DP Gestión de Productos y Banca de Desarrollo
</t>
    </r>
    <r>
      <rPr>
        <b/>
        <sz val="8"/>
        <color theme="1"/>
        <rFont val="Calibri"/>
        <family val="2"/>
        <scheme val="minor"/>
      </rPr>
      <t>PROCESO</t>
    </r>
    <r>
      <rPr>
        <sz val="8"/>
        <color theme="1"/>
        <rFont val="Calibri"/>
        <family val="2"/>
        <scheme val="minor"/>
      </rPr>
      <t xml:space="preserve">
DP - GCO Gestión Comercial
</t>
    </r>
    <r>
      <rPr>
        <b/>
        <sz val="8"/>
        <color theme="1"/>
        <rFont val="Calibri"/>
        <family val="2"/>
        <scheme val="minor"/>
      </rPr>
      <t xml:space="preserve">SUBPROCESOS
</t>
    </r>
    <r>
      <rPr>
        <sz val="8"/>
        <color theme="1"/>
        <rFont val="Calibri"/>
        <family val="2"/>
        <scheme val="minor"/>
      </rPr>
      <t>DP-GCO-S-005 Evaluación de crédito directo empresas y estructurado</t>
    </r>
  </si>
  <si>
    <r>
      <t xml:space="preserve">108.2_DBP_DEPARTAMENTO BANCA PYME
</t>
    </r>
    <r>
      <rPr>
        <b/>
        <sz val="8"/>
        <color theme="1"/>
        <rFont val="Calibri"/>
        <family val="2"/>
        <scheme val="minor"/>
      </rPr>
      <t xml:space="preserve">MACROPROCESO
</t>
    </r>
    <r>
      <rPr>
        <sz val="8"/>
        <color theme="1"/>
        <rFont val="Calibri"/>
        <family val="2"/>
        <scheme val="minor"/>
      </rPr>
      <t xml:space="preserve">DP Gestión de Productos y Banca de Desarrollo
</t>
    </r>
    <r>
      <rPr>
        <b/>
        <sz val="8"/>
        <color theme="1"/>
        <rFont val="Calibri"/>
        <family val="2"/>
        <scheme val="minor"/>
      </rPr>
      <t>PROCESO</t>
    </r>
    <r>
      <rPr>
        <sz val="8"/>
        <color theme="1"/>
        <rFont val="Calibri"/>
        <family val="2"/>
        <scheme val="minor"/>
      </rPr>
      <t xml:space="preserve">
DP - GCO Gestión Comercial
</t>
    </r>
    <r>
      <rPr>
        <b/>
        <sz val="8"/>
        <color theme="1"/>
        <rFont val="Calibri"/>
        <family val="2"/>
        <scheme val="minor"/>
      </rPr>
      <t xml:space="preserve">SUBPROCESOS
</t>
    </r>
    <r>
      <rPr>
        <sz val="8"/>
        <color theme="1"/>
        <rFont val="Calibri"/>
        <family val="2"/>
        <scheme val="minor"/>
      </rPr>
      <t>DP-GCO-S-001 Desarrollo de estrategias para la comercialización de productos y servicios
DP-GCO-S-005 Evaluación de crédito directo empresas y estructurado</t>
    </r>
  </si>
  <si>
    <t>*Informe Pymes 2.0</t>
  </si>
  <si>
    <r>
      <t xml:space="preserve">108.3_DTC_DEPARTAMENTO TÉCNICO
</t>
    </r>
    <r>
      <rPr>
        <b/>
        <sz val="8"/>
        <color theme="1"/>
        <rFont val="Calibri"/>
        <family val="2"/>
        <scheme val="minor"/>
      </rPr>
      <t xml:space="preserve">
MACROPROCESO
</t>
    </r>
    <r>
      <rPr>
        <sz val="8"/>
        <color theme="1"/>
        <rFont val="Calibri"/>
        <family val="2"/>
        <scheme val="minor"/>
      </rPr>
      <t xml:space="preserve">OC Operación de Productos y Servicios Financieros
</t>
    </r>
    <r>
      <rPr>
        <b/>
        <sz val="8"/>
        <color theme="1"/>
        <rFont val="Calibri"/>
        <family val="2"/>
        <scheme val="minor"/>
      </rPr>
      <t>PROCESO</t>
    </r>
    <r>
      <rPr>
        <sz val="8"/>
        <color theme="1"/>
        <rFont val="Calibri"/>
        <family val="2"/>
        <scheme val="minor"/>
      </rPr>
      <t xml:space="preserve">
OC - ACC Administración de Cartera
</t>
    </r>
    <r>
      <rPr>
        <b/>
        <sz val="8"/>
        <color theme="1"/>
        <rFont val="Calibri"/>
        <family val="2"/>
        <scheme val="minor"/>
      </rPr>
      <t>SUBPROCESO</t>
    </r>
    <r>
      <rPr>
        <sz val="8"/>
        <color theme="1"/>
        <rFont val="Calibri"/>
        <family val="2"/>
        <scheme val="minor"/>
      </rPr>
      <t xml:space="preserve">
OC-ACC-S-008 Administración de garantías
GO-ASC-S-012 Normalización de cartera</t>
    </r>
  </si>
  <si>
    <t>*Oferta de Dación
*Avalúo
*Registro Evaluador
*Escrituras publicas
*Impuestos
*Certificados de libertad y tradición
*Contrato de compraventa
*Cedula Representante Legal
*Acta de dación</t>
  </si>
  <si>
    <t>*Registro Evaluador
*Avalúo
*Oferta de Restitución
*Escrituras publicas
*Impuestos
*Certificados de libertad y tradición
*Contrato de compraventa
*Cedula Representante Legal
*Acta de Restitución</t>
  </si>
  <si>
    <r>
      <t xml:space="preserve">108.3_DTC_DEPARTAMENTO TÉCNICO
</t>
    </r>
    <r>
      <rPr>
        <b/>
        <sz val="8"/>
        <color theme="1"/>
        <rFont val="Calibri"/>
        <family val="2"/>
        <scheme val="minor"/>
      </rPr>
      <t xml:space="preserve">
MACROPROCESO
</t>
    </r>
    <r>
      <rPr>
        <sz val="8"/>
        <color theme="1"/>
        <rFont val="Calibri"/>
        <family val="2"/>
        <scheme val="minor"/>
      </rPr>
      <t xml:space="preserve">OC Operación de Productos y Servicios Financieros
</t>
    </r>
    <r>
      <rPr>
        <b/>
        <sz val="8"/>
        <color theme="1"/>
        <rFont val="Calibri"/>
        <family val="2"/>
        <scheme val="minor"/>
      </rPr>
      <t>PROCESO</t>
    </r>
    <r>
      <rPr>
        <sz val="8"/>
        <color theme="1"/>
        <rFont val="Calibri"/>
        <family val="2"/>
        <scheme val="minor"/>
      </rPr>
      <t xml:space="preserve">
OC - ACC Administración de Cartera
</t>
    </r>
    <r>
      <rPr>
        <b/>
        <sz val="8"/>
        <color theme="1"/>
        <rFont val="Calibri"/>
        <family val="2"/>
        <scheme val="minor"/>
      </rPr>
      <t>SUBPROCESO</t>
    </r>
    <r>
      <rPr>
        <sz val="8"/>
        <color theme="1"/>
        <rFont val="Calibri"/>
        <family val="2"/>
        <scheme val="minor"/>
      </rPr>
      <t xml:space="preserve">
GO-ASC-S-012 Normalización de cartera</t>
    </r>
  </si>
  <si>
    <t>*Comunicaciones
*Formato Compromisos Posteriores al Desembolso</t>
  </si>
  <si>
    <r>
      <t xml:space="preserve">108.3_DTC_DEPARTAMENTO TÉCNICO
</t>
    </r>
    <r>
      <rPr>
        <b/>
        <sz val="8"/>
        <color theme="1"/>
        <rFont val="Calibri"/>
        <family val="2"/>
        <scheme val="minor"/>
      </rPr>
      <t xml:space="preserve">
MACROPROCESO
</t>
    </r>
    <r>
      <rPr>
        <sz val="8"/>
        <color theme="1"/>
        <rFont val="Calibri"/>
        <family val="2"/>
        <scheme val="minor"/>
      </rPr>
      <t xml:space="preserve">OC Operación de Productos y Servicios Financieros
</t>
    </r>
    <r>
      <rPr>
        <b/>
        <sz val="8"/>
        <color theme="1"/>
        <rFont val="Calibri"/>
        <family val="2"/>
        <scheme val="minor"/>
      </rPr>
      <t>PROCESO</t>
    </r>
    <r>
      <rPr>
        <sz val="8"/>
        <color theme="1"/>
        <rFont val="Calibri"/>
        <family val="2"/>
        <scheme val="minor"/>
      </rPr>
      <t xml:space="preserve">
OC - ACC Administración de Cartera
</t>
    </r>
    <r>
      <rPr>
        <b/>
        <sz val="8"/>
        <color theme="1"/>
        <rFont val="Calibri"/>
        <family val="2"/>
        <scheme val="minor"/>
      </rPr>
      <t>SUBPROCESO</t>
    </r>
    <r>
      <rPr>
        <sz val="8"/>
        <color theme="1"/>
        <rFont val="Calibri"/>
        <family val="2"/>
        <scheme val="minor"/>
      </rPr>
      <t xml:space="preserve">
OC-ACC-S-008 Administración de garantías</t>
    </r>
  </si>
  <si>
    <t>*Formato de Remisión 
*Comunicaciones
*Inventario de Títulos valor</t>
  </si>
  <si>
    <t>*Estudio de Riesgo
*Soporte de la Hoja de Decisión con firmas responsables. 
*Carta de Aprobación
*Ficha de operaciones 
*Garantías 
*Orden de Giro
*Copia de Pagare
*Copia de Carta de Instrucciones
*Copia del Reglamento de Operaciones
*Estado de Cuenta
*Historial de pago
*Cuentas de cobro
*Estados de cuenta</t>
  </si>
  <si>
    <t>*Estudio de Riesgo
*Copia de la Hoja de Decisión con firmas responsables. 
*Carta de Aprobación
*Ficha de operaciones 
*Garantías 
*Copia de Pagare
*Copia de Carta de Instrucciones
*Copia del Reglamento de Operaciones</t>
  </si>
  <si>
    <t>*Estudio de Riesgo
*Copia de la Hoja de Decisión con firmas responsables. 
*Carta de Aprobación
*Ficha de operaciones 
*Garantías 
*Orden de Giro + Soportes
*Copia de Pagare
*Copia de Carta de Instrucciones
*Copia del Reglamento de Operaciones
*Estado de Cuenta
*Historial de pago
*Cuentas de cobro
*Estados de cuenta</t>
  </si>
  <si>
    <t>*Estudio de Riesgo
*Copia de la Hoja de Decisión con firmas responsables. 
*Carta de Aprobación
*Ficha de operaciones 
*Garantías 
*Orden de Giro
*Soportes
*Contrato de Factoring
*Liquidación Desembolsos 
*Estado de Cuenta
*Historial de pago
*Cuentas de cobro
*Estados de cuenta</t>
  </si>
  <si>
    <t>*Estudio de Riesgo
*Copia de la Hoja de Decisión con firmas responsables. 
*Carta de Aprobación
*Ficha de Operaciones
*Cotización
*Factura Pro forma 
*Oferta
*Avaluó comercial y OVERHAUL del bien
*Análisis de Activos 
*Ficha Jurídica
*Copia formulario único nacional del vehículo totalmente diligenciado
*Copia de licencia de tránsito a nombre de leasing Bancóldex
*Certificado de chatarrización
póliza de seguros a favor del Ministerio de Transporte
*Garantías
*Seguros
*Oficio de autorización entrega del bien objeto del contrato leasing al cliente
*Oficio de recibo a satisfacción del bien objeto del contrato leasing
*Oficio de orden de pago al proveedor
*Orden de Giro
*Original de la Factura del Bien a nombre de Leasing Bancóldex
*Contrato Leasing (firmado y notariado) 
*Acta de Entrega (con firma, sello y espacios en blanco diligenciados)
*Tabla de Amortización
*Historial de pago
*Cuentas de cobro
*Estados de cuenta
*Documentos soporte solicitud giro
*Mensajes swift enviados
*Notificación de giro
*Soporte de pago - Mensajes Swift
*Declaración de cambio
*Instrucciones de pago permanentes</t>
  </si>
  <si>
    <t>*Estudio de Riesgo
*Copia de la Hoja de Decisión con firmas responsables. 
*Carta de Aprobación
*Ficha de operaciones 
*Garantías 
*Orden de Giro
*Copia de Pagare
*Copia de Carta de Instrucciones
*Copia del Reglamento de Operaciones</t>
  </si>
  <si>
    <t>*Estudio de Riesgo
*Copia de la Hoja de Decisión con firmas responsables. 
*Carta de Aprobación / Negación
*Ficha de Operaciones
*Para bien nuevo: Factura Pro forma, cotización u oferta
*Para bien usado: 
*Factura Pro forma 
*Avaluó comercial y OVERHAUL del bien (Si aplica)
*Análisis de Activos 
*Ficha Jurídica
*Comunicación Cancelación de Operación
*Anulación de consecutivo</t>
  </si>
  <si>
    <t>NOMBRE CAMPO EN FORMATO</t>
  </si>
  <si>
    <t>SUBCAMPO</t>
  </si>
  <si>
    <t>Origen del Requerimiento</t>
  </si>
  <si>
    <t xml:space="preserve">Índice de Información Clasificada </t>
  </si>
  <si>
    <t>Registro de Activos de Información</t>
  </si>
  <si>
    <t>Definición según Ley</t>
  </si>
  <si>
    <t>Definición en el Contexto Bancóldex</t>
  </si>
  <si>
    <t>Diligenciamiento Campo</t>
  </si>
  <si>
    <t>Uso interno - Todos</t>
  </si>
  <si>
    <t>N/A</t>
  </si>
  <si>
    <t>Código utilizado para identificar el registro.</t>
  </si>
  <si>
    <t>Dueño del Formato</t>
  </si>
  <si>
    <t>Nombre del Proceso</t>
  </si>
  <si>
    <t>Uso interno - DOP</t>
  </si>
  <si>
    <t>Definiciones traidas de los procedimientos de TRDs</t>
  </si>
  <si>
    <t>Líder del Área Usuaria</t>
  </si>
  <si>
    <t>Índice de Información Clasificada</t>
  </si>
  <si>
    <t>Nombre del responsable de la producción de la información</t>
  </si>
  <si>
    <t xml:space="preserve">Corresponde al nombre del área, dependencia o unidad interna, o al nombre de la entidad externa que creó la información. </t>
  </si>
  <si>
    <t xml:space="preserve">Nombre del área propietaria de activo de información o responsable de la información. </t>
  </si>
  <si>
    <t>Nombre del Area responsable de la custodia de la información 
(CUSTODIO)</t>
  </si>
  <si>
    <t>Nombre del responsable de la información</t>
  </si>
  <si>
    <t xml:space="preserve">Corresponde al nombre del área, dependencia o unidad encargada de la custodia o control de la información para efectos de permitir su acceso. </t>
  </si>
  <si>
    <t>Nombre del área que custodia la información ej: Departamento de Operaciones para información en Archivo,  Departamento de Tecnología para información digital en servidores o nombre del área propietaria en caso de que administre el archivo internamente</t>
  </si>
  <si>
    <t>Calculado Automáticamente</t>
  </si>
  <si>
    <t>Uso interno - DOP y OSI</t>
  </si>
  <si>
    <t>Permite identificar los servidores en los cuales se almacena la informacion (Contenedores)</t>
  </si>
  <si>
    <t>Registro de Activos de Información (Ley 1712 de 2014)</t>
  </si>
  <si>
    <t>Información publicada o disponible.</t>
  </si>
  <si>
    <t xml:space="preserve">Indica si la información está publicada o disponible para ser solicitada, señalando dónde está publicada y/o dónde se puede consultar o solicitar. 
Indica el lugar donde se encuentra publicado o puede ser consultado el documento, tales como lugar en el sitio web y otro medio en donde se puede descargar y/o acceder a la información cuyo contenido se describe. </t>
  </si>
  <si>
    <t>Vínculo o ruta en la cual puede ser ubicada la información por el ciudadano en los sitios públicos del Banco (Internet).</t>
  </si>
  <si>
    <t>Nombre o título de la Categoría de la Información (SERIE)</t>
  </si>
  <si>
    <t>Serie</t>
  </si>
  <si>
    <t>Índice de Información Clasificada y Registro de Activos de Información (Ley 1712 de 2014)</t>
  </si>
  <si>
    <t>Nombre o título de la categoría de información</t>
  </si>
  <si>
    <t>término con que se da a conocer el nombre o asunto de la información.</t>
  </si>
  <si>
    <t>Nombre o título de la información</t>
  </si>
  <si>
    <t>Palabra o frase con que se da a conocer el nombre o asunto de la información.</t>
  </si>
  <si>
    <t>Establece el Idioma, lengua o dialecto en que se encuentra la información.</t>
  </si>
  <si>
    <t xml:space="preserve">Idioma en el cual se encuentra la información </t>
  </si>
  <si>
    <t>Medio de Conservación y/o soporte</t>
  </si>
  <si>
    <t xml:space="preserve">Establece el soporte en el que se encuentra la información: documento físico, medio electrónico o por algún otro tipo de formato audio visual entre otros, (físico- análogo o digital- electrónico). </t>
  </si>
  <si>
    <t>Revisar las opciones: Opciones: 
1. Digital (ej. Archivos PDF en OnBase)
2. Físico - Papel
3. Físico Analógico (Ej. Cassettes de grabación o cintas)</t>
  </si>
  <si>
    <t>Descripción de la categoría de informacion</t>
  </si>
  <si>
    <t>Descripción del contenido la categoría de información</t>
  </si>
  <si>
    <t xml:space="preserve">Define brevemente de qué se trata la información. </t>
  </si>
  <si>
    <t>Se debe usar el Banco terminológico de series Bancóldex</t>
  </si>
  <si>
    <t xml:space="preserve">Identifica la forma, tamaño o modo en la que se presenta la información o se permite su visualización o consulta, tales como: hoja de cálculo, imagen, audio, video, documento de texto, etc. </t>
  </si>
  <si>
    <t>Fecha de generación de la información</t>
  </si>
  <si>
    <t xml:space="preserve">Identifica el momento de la creación de la información. </t>
  </si>
  <si>
    <t xml:space="preserve">Fecha en la que el tipo documental fue creado en el Banco. </t>
  </si>
  <si>
    <t>Uso Interno - OSI</t>
  </si>
  <si>
    <t>Se debe tener en cuenta la tabla de clasificación de información definida en el Manual SGSI. Este campo es insumo clave para el índice de información clasificada</t>
  </si>
  <si>
    <t>Se debe tener en cuenta la tabla de clasificación de información definida en el Manual SGSI.</t>
  </si>
  <si>
    <t>Auxiliar Normativo</t>
  </si>
  <si>
    <t>Busca determinar la razón por la cual se considera que la información es confidencial o solo de uso interno. De acuerdo con la Ley 1712 de 2014, la información de las entidades públicas es "pública". Sin embargo, existen excepciones asociadas a la reserva bancaria, protección de datos personales y protección del secreto comercial.</t>
  </si>
  <si>
    <t>Permite determinar el objetivo legítimo de la excepción así como su justificación normativa y jurídica</t>
  </si>
  <si>
    <t xml:space="preserve">El tiempo que cobija la clasificación o reserva. </t>
  </si>
  <si>
    <t>Para efectos de facilitar la publicación, se define que, siempre que exista una Excepción (información clasificada como "Uso interno o Confidencial) por defecto se aplicará una temporalidad "Indefinida" en este campo.</t>
  </si>
  <si>
    <t xml:space="preserve">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Ley 1712 de 2014
Reservada. Es aquella información que estando en poder o custodia de un sujeto obligado en su calidad de tal, es exceptuada de acceso a la ciudadanía por daño a intereses públicos y bajo cumplimiento de la totalidad de los requisitos consagrados en el artículo 19  de la Ley 1712 de 2014
</t>
  </si>
  <si>
    <t>PENDIENTE CARO</t>
  </si>
  <si>
    <t xml:space="preserve">Según sea integral o parcial la calificación, las partes o secciones clasificadas o reservadas. </t>
  </si>
  <si>
    <t>Para efectos de facilitar la publicación, se define que, siempre que exista una Excepción (información clasificada como "Uso interno o Confidencial) por defecto se aplicará de forma "Total" a la serie.</t>
  </si>
  <si>
    <t xml:space="preserve">La identificación de la excepción que, dentro de las previstas en los artículos 18 y 19 de la Ley 1712 de 2014, cobija la calificación de información reservada o clasificada. </t>
  </si>
  <si>
    <t>Fundamento constitucional o legal</t>
  </si>
  <si>
    <t xml:space="preserve">El fundamento constitucional o legal que justifican la clasificación o la reserva, señalando expresamente la norma, artículo, inciso o párrafo que la ampara. </t>
  </si>
  <si>
    <t xml:space="preserve">Mención de la norma jurídica que sirve como fundamento jurídico para la clasificación o reserva de la información. </t>
  </si>
  <si>
    <t xml:space="preserve">La fecha de la calificación de la información como reservada o clasificada. </t>
  </si>
  <si>
    <t xml:space="preserve">Fecha en la cual se realiza la aprobación de la matriz. </t>
  </si>
  <si>
    <t>Confidencialidad</t>
  </si>
  <si>
    <t>Disponibilidad</t>
  </si>
  <si>
    <t>Integridad</t>
  </si>
  <si>
    <t>ART 18</t>
  </si>
  <si>
    <t>Numeral_A</t>
  </si>
  <si>
    <t>Numeral_C</t>
  </si>
  <si>
    <t>REPOSITORIOS</t>
  </si>
  <si>
    <t>Confidencial</t>
  </si>
  <si>
    <t>Alto</t>
  </si>
  <si>
    <t>Numeral_A: Es información sometida a reserva bancaria y/o contiene datos personales o financieros de individuos.</t>
  </si>
  <si>
    <t>Art. 18, Ley 1712 de 2014. Num a: "El derecho de toda persona a la intimidad, bajo las limitaciones propias que impone la condición de servidor público, en concordancia con lo estipulado por el artículo 24 de la Ley 1437 de 2011."</t>
  </si>
  <si>
    <t>Datos personales como dirección, correo electrónico personal, teléfono, celular, información de salud, orientación sexual, estrato, creencias religiosas, datos biométricos, etc.</t>
  </si>
  <si>
    <t xml:space="preserve">Ley 1581 de 2012 (Ley de Protección de Datos Personales). Artículo 17: Deberes de los responsables del tratamiento. Num. d:
"Conservar la información bajo las condiciones de seguridad necesarias para impedir su adulteración, pérdida, consulta, uso o acceso no autorizado o fraudulento"
</t>
  </si>
  <si>
    <t>Metodologías, procesos o datos que constituyen una ventaja competitiva o estratégica en el mercado. 
Información protegida por acuerdos de confidencilidad o cláusulas contractuales.</t>
  </si>
  <si>
    <t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t>
  </si>
  <si>
    <t>ON BASE</t>
  </si>
  <si>
    <t>Uso Interno</t>
  </si>
  <si>
    <t>Medio</t>
  </si>
  <si>
    <t>Numeral_C: Hace parte del secreto comercial y/o "saber hacer" del Banco. Su divulgación podría afectar la competitividad o la estrategia del negocio.</t>
  </si>
  <si>
    <t>Art. 18, Ley 1712 de 2014. Num. c: Los secretos comerciales, industriales y profesionales.</t>
  </si>
  <si>
    <t>Información relacionada con el comportamiento financiero, crediticio, comercial, obligaciones financieras, pagos, deudas, mora, comportamientos de pago y/o que proviene o se reporta en centrales de riesgo.</t>
  </si>
  <si>
    <t>Ley 1266 de 2008 (Ley de Habeas Data). Artículo 7: Deberes de los operadores de los bancos de datos. Num. 3
"Permitir el acceso a la información únicamente a las personas que, de conformidad con lo previsto en esta ley, pueden tener acceso a ella."</t>
  </si>
  <si>
    <t>SHAREPOINT</t>
  </si>
  <si>
    <t>Pública</t>
  </si>
  <si>
    <t>Bajo</t>
  </si>
  <si>
    <t>No_Aplica: Es información que puede conocer cualquier ciudadano y divulgarla no compromete la operación del Banco</t>
  </si>
  <si>
    <t>NO APLICA</t>
  </si>
  <si>
    <t>ONEDRIVE</t>
  </si>
  <si>
    <t>CORREO ELECTRÓNICO</t>
  </si>
  <si>
    <t>UNIDAD PÚBLICA DEL ÁREA (P)</t>
  </si>
  <si>
    <t xml:space="preserve">Meter una pregunta de lugar de custodia. 
1. La información relacionada con esta serie/subserie (Asunto) reposa físicamente en: a. </t>
  </si>
  <si>
    <t>La información relacionada con esta serie/subserie (Asunto) reposa físicamente en:</t>
  </si>
  <si>
    <t>Ubicación interna (servidor)
Aclarar posibles ubicaciones</t>
  </si>
  <si>
    <t>OTRAS UNIDADES COMPARTIDAS</t>
  </si>
  <si>
    <t>a.Su área exclusivamente (Física)</t>
  </si>
  <si>
    <t>a. Servidor o Unidad Pública Ej. Unidad P - Indique en la celda de la derecha la ruta completa de la unidad</t>
  </si>
  <si>
    <t>T24</t>
  </si>
  <si>
    <t>b. MTI (custodio documental)</t>
  </si>
  <si>
    <t>b. Share Point - Indique en la celda de la derecha el nombre del Sitio</t>
  </si>
  <si>
    <t>BANCA ELECTRÓNICA</t>
  </si>
  <si>
    <t>c. Digitalizada (en servidores del Banco)</t>
  </si>
  <si>
    <t>c. Disco local - Indique en la celda de la derecha el nombre de la máquina</t>
  </si>
  <si>
    <t>d. A y B</t>
  </si>
  <si>
    <t>d. OneDrive - Indique en la celda de la derecha el nombre del propietario</t>
  </si>
  <si>
    <t>e. A, B y C</t>
  </si>
  <si>
    <t>e. OnBase - SGDEA</t>
  </si>
  <si>
    <t>f. Otro - descríbalo en la celda de la derecha</t>
  </si>
  <si>
    <t>ORO</t>
  </si>
  <si>
    <t>ONBASE</t>
  </si>
  <si>
    <t>PowerBi</t>
  </si>
  <si>
    <t>OnBase - SGDA</t>
  </si>
  <si>
    <t>CRM Salesforce + backups de carpetas publicas + mails</t>
  </si>
  <si>
    <t>OnBase</t>
  </si>
  <si>
    <t>Esta en SaaS y se llama Binaps</t>
  </si>
  <si>
    <t>https://bancoldex.sharepoint.com/sites/ORO?spStartSource=spappbar</t>
  </si>
  <si>
    <t>riesgo$ (\\bcoexccprnas)</t>
  </si>
  <si>
    <t>C:\Users\LMM0000\Bancoldex\DCI - Documentos/</t>
  </si>
  <si>
    <t>riesgo$ (\\bcoexccprnas)/ Toda la información física se encuentra en custodio (MTI)</t>
  </si>
  <si>
    <t>C:\Users\LMM0000\Bancoldex\DCI - Documentos</t>
  </si>
  <si>
    <t xml:space="preserve">Carpeta de cada funcionario (Jefe y Ejecutivo) almacenamiento local </t>
  </si>
  <si>
    <t>Carpeta compartida SharePoint</t>
  </si>
  <si>
    <t>Isolucion</t>
  </si>
  <si>
    <t>OFE - Documentos / OFE - Documentos - 19. Conecta Digital Fase 2 - Todos los documentos</t>
  </si>
  <si>
    <t>Fuentes organizadas por el número de partes: Bilateral o Multilateral
https://bancoldex.sharepoint.com/:f:/s/POCR/El2JtPITjE9JvlNzwPbVod8Bl_UXH9pJXwbNPG59nsfsiw?e=nXFLVx</t>
  </si>
  <si>
    <t>https://bancoldex.sharepoint.com/:f:/s/OFE/EgorEoeG5iNIo_v8Rbe0Z30B4Z6PvfgEL4iqQhTXIfZPEg?e=ESHGPP</t>
  </si>
  <si>
    <t>P:\Informe Anual</t>
  </si>
  <si>
    <t xml:space="preserve">
https://bancoldex.lightning.force.com/lightning/page/home
https://www.bancoldex.com/es/contactanos/sistema-de-atencion-al-consumidor-financiero-sac-4575
http://bcoexccapp25:9001/Isolucion/PaginaLogin.aspx</t>
  </si>
  <si>
    <t xml:space="preserve">
https://bancoldex.lightning.force.com/lightning/page/home</t>
  </si>
  <si>
    <t>https://www.bancoldex.com/sites/default/files/2025_base_unica_de_registro_de_pqrs_vju_24092025.xlsx
https://www.bancoldex.com/es/contactanos/sistema-de-atencion-al-consumidor-financiero-sac-4575
Isolución</t>
  </si>
  <si>
    <t xml:space="preserve">https://www.bancoldex.com/es/contactanos/defensor-del-consumidor-financiero
http://bcoexccapp25:9001/Isolucion/PaginaLogin.aspx
</t>
  </si>
  <si>
    <t>e. A y C</t>
  </si>
  <si>
    <t>f. A, B y C</t>
  </si>
  <si>
    <t>C:Bancoldex\OCU - Documentos\2023\Gestion GOC - OCU\Informes Oficial Cumplimiento a Junta
C:Bancoldex\OCU - Documentos\2024\Gestion GOC - OCU\Informe Oficial de Cumplimiento
C:Bancoldex\OCU - Documentos\2025\Gestión GOC-OCU-OPM\Informe Oficial de Cumplimiento</t>
  </si>
  <si>
    <t>C:Bancoldex\OCU - Documentos\Monitoreo Clientes- ROS</t>
  </si>
  <si>
    <t>C:Bancoldex\OCU - Documentos\2023\Requerimientos externos
C:Bancoldex\OCU - Documentos\2024\Requerimientos externos
C:Bancoldex\OCU - Documentos\2025\Requerimientos externos</t>
  </si>
  <si>
    <t>C:Bancoldex\OCU - Documentos\2023\FATCA CRS
C:Bancoldex\OCU - Documentos\2024\FATCA CRS
C:Bancoldex\OCU - Documentos\2025\FATCA CRS</t>
  </si>
  <si>
    <t>C:Bancoldex\OCU - Documentos\2023\Manual SARLAFT
C:Bancoldex\OCU - Documentos\2024\Manual SARLAFT
C:Bancoldex\OCU - Documentos\2025\Manual SARLAFT</t>
  </si>
  <si>
    <t>C:Bancoldex\OCU - Documentos\2023\Capacitación
C:Bancoldex\OCU - Documentos\2024\Capacitación
C:Bancoldex\OCU - Documentos\2025\Capacitación</t>
  </si>
  <si>
    <t>C:Bancoldex\OCU - Documentos\2023\Monitoreo de operaciones
C:Bancoldex\OCU - Documentos\2024\Monitoreo de Operaciones
C:Bancoldex\OCU - Documentos\2025\Monitoreo de Operaciones</t>
  </si>
  <si>
    <t>C:Bancoldex\OCU - Documentos\Requerimientos externos Fiscalia - UIAF</t>
  </si>
  <si>
    <t>C:Bancoldex\OCU - Documentos\2023\Organos de vigilancia y control
C:Bancoldex\OCU - Documentos\2024\Organos de vigilancia y control
C:Bancoldex\OCU - Documentos\2025\Organos de vigilancia y control</t>
  </si>
  <si>
    <t>P: CONTINGENCIA DTE</t>
  </si>
  <si>
    <t>P:CONTINGENCIA DTE</t>
  </si>
  <si>
    <t>D:\Bancoldex\DSA - Documentos</t>
  </si>
  <si>
    <t>D:\Bancoldex\DSA - Documentos\2. Administrativa</t>
  </si>
  <si>
    <t>D:\Bancoldex\DFP - Documentos\1 - Apoyo Financiero\Fondos</t>
  </si>
  <si>
    <t>DFP - Documentos - 4 - Fondo de Fondos - Todos los documentos</t>
  </si>
  <si>
    <t>https://www.bancoldex.com/es/politica_tratamientos_datos_bx</t>
  </si>
  <si>
    <t>SharePoint</t>
  </si>
  <si>
    <t>13. Alianzas
https://bancoldex.sharepoint.com/:f:/s/VEC-NEW/ODS/EnlrLuJlaH9NsR2IhcRB39gBVSHeMOXor4IqkrDfzjR6lw?e=POK4pc</t>
  </si>
  <si>
    <t>https://bancoldex.sharepoint.com/:f:/s/VEC-NEW/ODS/EkHEOsXRfzVKrX-jiFl2to0BUJ5kTgCJDxvIFprAgDF6oA?e=KtBqfY
https://bancoldex.sharepoint.com/:f:/s/VEC-NEW/ODS/EkHEOsXRfzVKrX-jiFl2to0BUJ5kTgCJDxvIFprAgDF6oA?e=SpwQKo</t>
  </si>
  <si>
    <t>https://bancoldex.sharepoint.com/:f:/s/VEC-NEW/ODS/EkHEOsXRfzVKrX-jiFl2to0BUJ5kTgCJDxvIFprAgDF6oA?e=KtBqfY</t>
  </si>
  <si>
    <t>https://bancoldex.sharepoint.com/:f:/s/VEC-NEW/ODS/EkHEOsXRfzVKrX-jiFl2to0BUJ5kTgCJDxvIFprAgDF6oA?e=SpwQKo</t>
  </si>
  <si>
    <t>https://bancoldex.sharepoint.com/:f:/s/VEC-NEW/ODS/EgnADdMno-VMjdQu3qFzaWsBsGpYrrGdITU7RSryELKLkQ?e=y525Ay</t>
  </si>
  <si>
    <t>https://bancoldex.sharepoint.com/:f:/s/VEC-NEW/ODS/EibebR5EHopCoOgpTXQGVB8BTPHaFlEZ4eYO9JrPa0ac2w?e=vvFw4s</t>
  </si>
  <si>
    <t>https://bancoldex.sharepoint.com/:f:/s/VEC-NEW/ODS/EmUN9kG0_pdNnTzQ5IDEj90BFRCgpaJ19n-XirWXrhrbEQ?e=9TvmlH
https://bancoldex.sharepoint.com/:f:/s/VEC-NEW/ODS/EikTJ6toAs1HnCHw-ssDyy4Bcyeys08sALMdPfcr6M2lZw?e=7Zp6a8
https://bancoldex.sharepoint.com/:f:/s/VEC-NEW/ODS/Er1JFENXXjFDgQn9xmpBd0kBiRhbzsMcmY3krs9Z87KPiQ?e=EHZrXa</t>
  </si>
  <si>
    <t>https://bancoldex.sharepoint.com/sites/VFI/OGT/Documentos compartidos/DECLARACIONES</t>
  </si>
  <si>
    <t>https://bancoldex.sharepoint.com/sites/VFI/OGT/Documentos compartidos/INFORMACION EXOGENA - MEDIOS MAGNETICOS/EXOGENA DISTRITAL</t>
  </si>
  <si>
    <t>I:\infomag\Cargue</t>
  </si>
  <si>
    <t>:P\10 Taxonomia XBRL</t>
  </si>
  <si>
    <t>https://www.bancoldex.com/es/sobre-bancoldex/quienes-somos/informacion-de-interes-para-accionistas-e-inversionistas/balance-y-valor-intrinseco/septiembre</t>
  </si>
  <si>
    <t>Sharepoint desde el 2023</t>
  </si>
  <si>
    <t>https://www.bancoldex.com/es/sobre-bancoldex/quienes-somos/informacion-de-interes-para-accionistas-e-inversionistas</t>
  </si>
  <si>
    <t>P:\12. Correspondencia\Enviada</t>
  </si>
  <si>
    <t>:P\9. Grupo Bicentenario</t>
  </si>
  <si>
    <t>VICEPRESIDENCIA DE ESTRATEGIA CORPORATIVA</t>
  </si>
  <si>
    <t>T:/</t>
  </si>
  <si>
    <t>P:\</t>
  </si>
  <si>
    <t>IBM Planing</t>
  </si>
  <si>
    <t>Unidad p:</t>
  </si>
  <si>
    <t>Mata4</t>
  </si>
  <si>
    <t>OnBase/SQL</t>
  </si>
  <si>
    <t>e. A,y C</t>
  </si>
  <si>
    <t>Ubits, SharePoint</t>
  </si>
  <si>
    <t>https://bancoldex.sharepoint.com/sites/DMC/Documentos%20compartidos/Forms/AllItems.aspx</t>
  </si>
  <si>
    <t>Mail</t>
  </si>
  <si>
    <t>D:\Usuarios\YSH0000\Bancoldex\ODI Bancóldex - Documentos</t>
  </si>
  <si>
    <t>https://bancoldex.sharepoint.com/sites/VOT_NEW/DTD/SitePages/Inicio.aspx?e=1%3Ae7b1cf8c9a854dd69c416d42b066b48d</t>
  </si>
  <si>
    <t>P: DDE/MIPG/COMITÉ CIGD</t>
  </si>
  <si>
    <t>https://bancoldex.sharepoint.com/sites/VEC-NEW/DDE/Documentos%20compartidos/Forms/AllItems.aspx</t>
  </si>
  <si>
    <t>D:\OneDrive - Bancoldex\DDE - Documentos\OUTPUTS IMPACTO</t>
  </si>
  <si>
    <t>https://bancoldex.sharepoint.com/:f:/s/Proyectoplanmejoramientoarchivistico/IgCKvSZ-t3V5RbTO6mYfrKyqAarCjlJWOehA3PDnOyEPbD0?e=7GyjDS</t>
  </si>
  <si>
    <t>INSTRUMENTOS ARCHIVÍSTICOS</t>
  </si>
  <si>
    <t>https://bancoldex.sharepoint.com/:f:/s/Proyectoplanmejoramientoarchivistico/IgAMJkojMqtgRrNLcpqifOvcAeLEBajhM7Z5k3UxLYoK8Ck?e=yKKmtk</t>
  </si>
  <si>
    <t>OnBase /P:</t>
  </si>
  <si>
    <t>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t>
  </si>
  <si>
    <t>SharePonit / P:</t>
  </si>
  <si>
    <t>:P / OnBase</t>
  </si>
  <si>
    <t>P:\Drf\Comité administ riesgos (CAR)
P:\Drf\Junta Directiva
P:\Drf\INFORMES\Tesoreria\Diario\Historicos\Informe Diario de Gestion</t>
  </si>
  <si>
    <t>ISOLUCION</t>
  </si>
  <si>
    <t>2008</t>
  </si>
  <si>
    <t>Auxiiliar de garantías</t>
  </si>
  <si>
    <t>Correo, Onbase, MTI</t>
  </si>
  <si>
    <t>OnBase / P: DCA</t>
  </si>
  <si>
    <t>DOCUMENTO BANCOLDEX</t>
  </si>
  <si>
    <t>CÓDIGO: GA-ADO-D-012</t>
  </si>
  <si>
    <t>MATRIZ DE CLASIFICACIÓN DOCUMENTAL CONSOLIDADA</t>
  </si>
  <si>
    <t>VERSIÓN: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</si>
</sst>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dd/mm/yyyy;@"/>
  </numFmts>
  <fonts count="6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name val="Arial Narrow"/>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name val="Arial"/>
      <family val="2"/>
    </font>
    <font>
      <sz val="10"/>
      <name val="Arial"/>
      <family val="2"/>
    </font>
    <font>
      <b/>
      <sz val="8"/>
      <color indexed="81"/>
      <name val="Tahoma"/>
      <family val="2"/>
    </font>
    <font>
      <sz val="8"/>
      <color indexed="81"/>
      <name val="Tahoma"/>
      <family val="2"/>
    </font>
    <font>
      <sz val="9"/>
      <color indexed="81"/>
      <name val="Tahoma"/>
      <family val="2"/>
    </font>
    <font>
      <b/>
      <sz val="9"/>
      <color indexed="81"/>
      <name val="Tahoma"/>
      <family val="2"/>
    </font>
    <font>
      <sz val="10"/>
      <name val="Arial Narrow"/>
      <family val="2"/>
    </font>
    <font>
      <sz val="8"/>
      <color rgb="FF000000"/>
      <name val="Arial"/>
      <family val="2"/>
    </font>
    <font>
      <b/>
      <sz val="8"/>
      <color rgb="FF000000"/>
      <name val="Arial"/>
      <family val="2"/>
    </font>
    <font>
      <sz val="8"/>
      <color theme="1"/>
      <name val="Arial"/>
      <family val="2"/>
    </font>
    <font>
      <b/>
      <sz val="8"/>
      <color theme="1"/>
      <name val="Arial"/>
      <family val="2"/>
    </font>
    <font>
      <sz val="8"/>
      <color theme="1"/>
      <name val="Calibri"/>
      <family val="2"/>
      <scheme val="minor"/>
    </font>
    <font>
      <b/>
      <sz val="8"/>
      <color theme="1"/>
      <name val="Calibri"/>
      <family val="2"/>
      <scheme val="minor"/>
    </font>
    <font>
      <sz val="8"/>
      <color rgb="FF000000"/>
      <name val="Calibri"/>
      <family val="2"/>
      <scheme val="minor"/>
    </font>
    <font>
      <b/>
      <sz val="8"/>
      <color rgb="FF000000"/>
      <name val="Calibri"/>
      <family val="2"/>
      <scheme val="minor"/>
    </font>
    <font>
      <sz val="9"/>
      <color theme="1"/>
      <name val="Calibri"/>
      <family val="2"/>
      <scheme val="minor"/>
    </font>
    <font>
      <b/>
      <sz val="11"/>
      <name val="Calibri"/>
      <family val="2"/>
      <scheme val="minor"/>
    </font>
    <font>
      <b/>
      <sz val="9"/>
      <name val="Calibri"/>
      <family val="2"/>
      <scheme val="minor"/>
    </font>
    <font>
      <b/>
      <sz val="9"/>
      <color rgb="FF000000"/>
      <name val="Calibri"/>
      <family val="2"/>
      <scheme val="minor"/>
    </font>
    <font>
      <sz val="11"/>
      <name val="Calibri"/>
      <family val="2"/>
      <scheme val="minor"/>
    </font>
    <font>
      <b/>
      <u/>
      <sz val="9"/>
      <color indexed="81"/>
      <name val="Tahoma"/>
      <family val="2"/>
    </font>
    <font>
      <b/>
      <sz val="10"/>
      <color theme="0"/>
      <name val="Arial"/>
      <family val="2"/>
    </font>
    <font>
      <sz val="11"/>
      <color rgb="FF000000"/>
      <name val="Segoe UI"/>
      <family val="2"/>
    </font>
    <font>
      <sz val="11"/>
      <color rgb="FF242424"/>
      <name val="Segoe UI"/>
      <family val="2"/>
    </font>
    <font>
      <sz val="14"/>
      <name val="Arial Narrow"/>
      <family val="2"/>
    </font>
    <font>
      <b/>
      <sz val="14"/>
      <name val="Arial Narrow"/>
      <family val="2"/>
    </font>
    <font>
      <b/>
      <sz val="14"/>
      <color rgb="FFFF0000"/>
      <name val="Arial Narrow"/>
      <family val="2"/>
    </font>
    <font>
      <b/>
      <sz val="14"/>
      <name val="Arial"/>
      <family val="2"/>
    </font>
    <font>
      <b/>
      <sz val="14"/>
      <color theme="1"/>
      <name val="Arial Narrow"/>
      <family val="2"/>
    </font>
    <font>
      <b/>
      <sz val="14"/>
      <color theme="6" tint="-0.499984740745262"/>
      <name val="Arial Narrow"/>
      <family val="2"/>
    </font>
    <font>
      <b/>
      <u/>
      <sz val="14"/>
      <name val="Arial Narrow"/>
      <family val="2"/>
    </font>
    <font>
      <b/>
      <u/>
      <sz val="14"/>
      <color rgb="FFFF0000"/>
      <name val="Arial Narrow"/>
      <family val="2"/>
    </font>
    <font>
      <sz val="10"/>
      <color rgb="FFFF0000"/>
      <name val="Arial Narrow"/>
      <family val="2"/>
    </font>
    <font>
      <u/>
      <sz val="10"/>
      <name val="Arial Narrow"/>
      <family val="2"/>
    </font>
    <font>
      <u/>
      <sz val="10"/>
      <color rgb="FFFF0000"/>
      <name val="Arial Narrow"/>
      <family val="2"/>
    </font>
    <font>
      <b/>
      <sz val="10"/>
      <color theme="6" tint="-0.499984740745262"/>
      <name val="Arial Narrow"/>
      <family val="2"/>
    </font>
    <font>
      <b/>
      <sz val="10"/>
      <color rgb="FFFF0000"/>
      <name val="Arial Narrow"/>
      <family val="2"/>
    </font>
    <font>
      <u/>
      <sz val="10"/>
      <color theme="10"/>
      <name val="Arial"/>
      <family val="2"/>
    </font>
    <font>
      <sz val="10"/>
      <name val="Arial"/>
      <family val="2"/>
    </font>
    <font>
      <u/>
      <sz val="10"/>
      <color theme="10"/>
      <name val="Arial"/>
      <family val="2"/>
    </font>
    <font>
      <sz val="10"/>
      <color rgb="FFFFFF00"/>
      <name val="Arial Narrow"/>
      <family val="2"/>
    </font>
    <font>
      <sz val="10"/>
      <color theme="1"/>
      <name val="Calibri"/>
      <family val="2"/>
      <scheme val="minor"/>
    </font>
    <font>
      <u/>
      <sz val="9"/>
      <color theme="1"/>
      <name val="Calibri"/>
      <family val="2"/>
      <scheme val="minor"/>
    </font>
    <font>
      <b/>
      <sz val="15"/>
      <name val="Arial"/>
      <family val="2"/>
    </font>
    <font>
      <b/>
      <sz val="12"/>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1" tint="0.499984740745262"/>
        <bgColor indexed="64"/>
      </patternFill>
    </fill>
    <fill>
      <patternFill patternType="solid">
        <fgColor theme="0" tint="-4.9989318521683403E-2"/>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Dashed">
        <color auto="1"/>
      </top>
      <bottom style="mediumDashed">
        <color auto="1"/>
      </bottom>
      <diagonal/>
    </border>
    <border>
      <left style="hair">
        <color auto="1"/>
      </left>
      <right style="hair">
        <color auto="1"/>
      </right>
      <top style="hair">
        <color auto="1"/>
      </top>
      <bottom style="hair">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37">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10" fillId="16" borderId="1" applyNumberFormat="0" applyAlignment="0" applyProtection="0"/>
    <xf numFmtId="0" fontId="11" fillId="1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4" fillId="7" borderId="1" applyNumberFormat="0" applyAlignment="0" applyProtection="0"/>
    <xf numFmtId="0" fontId="15" fillId="3" borderId="0" applyNumberFormat="0" applyBorder="0" applyAlignment="0" applyProtection="0"/>
    <xf numFmtId="0" fontId="16" fillId="22" borderId="0" applyNumberFormat="0" applyBorder="0" applyAlignment="0" applyProtection="0"/>
    <xf numFmtId="0" fontId="7" fillId="23" borderId="4" applyNumberFormat="0" applyFont="0" applyAlignment="0" applyProtection="0"/>
    <xf numFmtId="0" fontId="17" fillId="16" borderId="5"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13" fillId="0" borderId="8" applyNumberFormat="0" applyFill="0" applyAlignment="0" applyProtection="0"/>
    <xf numFmtId="0" fontId="23" fillId="0" borderId="9" applyNumberFormat="0" applyFill="0" applyAlignment="0" applyProtection="0"/>
    <xf numFmtId="0" fontId="5" fillId="0" borderId="0"/>
    <xf numFmtId="0" fontId="25"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10" fillId="16" borderId="1" applyNumberFormat="0" applyAlignment="0" applyProtection="0"/>
    <xf numFmtId="0" fontId="11" fillId="1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4" fillId="7" borderId="1" applyNumberFormat="0" applyAlignment="0" applyProtection="0"/>
    <xf numFmtId="0" fontId="15" fillId="3" borderId="0" applyNumberFormat="0" applyBorder="0" applyAlignment="0" applyProtection="0"/>
    <xf numFmtId="0" fontId="16" fillId="22" borderId="0" applyNumberFormat="0" applyBorder="0" applyAlignment="0" applyProtection="0"/>
    <xf numFmtId="0" fontId="7" fillId="23" borderId="4" applyNumberFormat="0" applyFont="0" applyAlignment="0" applyProtection="0"/>
    <xf numFmtId="0" fontId="17" fillId="16" borderId="5"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13" fillId="0" borderId="8" applyNumberFormat="0" applyFill="0" applyAlignment="0" applyProtection="0"/>
    <xf numFmtId="0" fontId="23" fillId="0" borderId="9" applyNumberFormat="0" applyFill="0" applyAlignment="0" applyProtection="0"/>
    <xf numFmtId="0" fontId="25"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10" fillId="16" borderId="1" applyNumberFormat="0" applyAlignment="0" applyProtection="0"/>
    <xf numFmtId="0" fontId="11" fillId="1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4" fillId="7" borderId="1" applyNumberFormat="0" applyAlignment="0" applyProtection="0"/>
    <xf numFmtId="0" fontId="15" fillId="3" borderId="0" applyNumberFormat="0" applyBorder="0" applyAlignment="0" applyProtection="0"/>
    <xf numFmtId="0" fontId="16" fillId="22" borderId="0" applyNumberFormat="0" applyBorder="0" applyAlignment="0" applyProtection="0"/>
    <xf numFmtId="0" fontId="7" fillId="23" borderId="4" applyNumberFormat="0" applyFont="0" applyAlignment="0" applyProtection="0"/>
    <xf numFmtId="0" fontId="17" fillId="16" borderId="5"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13" fillId="0" borderId="8" applyNumberFormat="0" applyFill="0" applyAlignment="0" applyProtection="0"/>
    <xf numFmtId="0" fontId="23" fillId="0" borderId="9" applyNumberFormat="0" applyFill="0" applyAlignment="0" applyProtection="0"/>
    <xf numFmtId="0" fontId="25" fillId="0" borderId="0"/>
    <xf numFmtId="0" fontId="25" fillId="0" borderId="0"/>
    <xf numFmtId="0" fontId="25" fillId="0" borderId="0"/>
    <xf numFmtId="0" fontId="4" fillId="0" borderId="0"/>
    <xf numFmtId="0" fontId="3" fillId="0" borderId="0"/>
    <xf numFmtId="0" fontId="61" fillId="0" borderId="0" applyNumberFormat="0" applyFill="0" applyBorder="0" applyAlignment="0" applyProtection="0"/>
    <xf numFmtId="44" fontId="62" fillId="0" borderId="0" applyFont="0" applyFill="0" applyBorder="0" applyAlignment="0" applyProtection="0"/>
    <xf numFmtId="0" fontId="2" fillId="0" borderId="0"/>
    <xf numFmtId="0" fontId="63" fillId="0" borderId="0" applyNumberFormat="0" applyFill="0" applyBorder="0" applyAlignment="0" applyProtection="0"/>
    <xf numFmtId="0" fontId="1" fillId="0" borderId="0"/>
  </cellStyleXfs>
  <cellXfs count="148">
    <xf numFmtId="0" fontId="0" fillId="0" borderId="0" xfId="0"/>
    <xf numFmtId="0" fontId="25" fillId="0" borderId="0" xfId="0" applyFont="1"/>
    <xf numFmtId="49" fontId="30" fillId="24" borderId="10" xfId="0" applyNumberFormat="1" applyFont="1" applyFill="1" applyBorder="1" applyAlignment="1">
      <alignment vertical="top" wrapText="1"/>
    </xf>
    <xf numFmtId="0" fontId="30" fillId="24" borderId="10" xfId="0" applyFont="1" applyFill="1" applyBorder="1" applyAlignment="1">
      <alignment horizontal="justify" vertical="center" wrapText="1"/>
    </xf>
    <xf numFmtId="0" fontId="25" fillId="0" borderId="0" xfId="0" applyFont="1" applyAlignment="1">
      <alignment horizontal="center"/>
    </xf>
    <xf numFmtId="0" fontId="24" fillId="0" borderId="0" xfId="0" applyFont="1" applyAlignment="1">
      <alignment wrapText="1"/>
    </xf>
    <xf numFmtId="0" fontId="31" fillId="0" borderId="11" xfId="0" applyFont="1" applyBorder="1" applyAlignment="1">
      <alignment vertical="center" wrapText="1"/>
    </xf>
    <xf numFmtId="0" fontId="33" fillId="0" borderId="11" xfId="0" applyFont="1" applyBorder="1" applyAlignment="1">
      <alignment vertical="center" wrapText="1"/>
    </xf>
    <xf numFmtId="0" fontId="33" fillId="0" borderId="10" xfId="0" applyFont="1" applyBorder="1" applyAlignment="1">
      <alignment vertical="center" wrapText="1"/>
    </xf>
    <xf numFmtId="0" fontId="33" fillId="0" borderId="16" xfId="0" applyFont="1" applyBorder="1" applyAlignment="1">
      <alignment vertical="center" wrapText="1"/>
    </xf>
    <xf numFmtId="0" fontId="35" fillId="0" borderId="11" xfId="0" applyFont="1" applyBorder="1" applyAlignment="1">
      <alignment vertical="center" wrapText="1"/>
    </xf>
    <xf numFmtId="0" fontId="37" fillId="0" borderId="11" xfId="0" applyFont="1" applyBorder="1" applyAlignment="1">
      <alignment vertical="center" wrapText="1"/>
    </xf>
    <xf numFmtId="0" fontId="39" fillId="26" borderId="10" xfId="0" applyFont="1" applyFill="1" applyBorder="1" applyAlignment="1">
      <alignment horizontal="left" vertical="center"/>
    </xf>
    <xf numFmtId="49" fontId="40" fillId="0" borderId="10" xfId="0" applyNumberFormat="1" applyFont="1" applyBorder="1" applyAlignment="1">
      <alignment horizontal="left" vertical="center"/>
    </xf>
    <xf numFmtId="49" fontId="40" fillId="0" borderId="10" xfId="0" applyNumberFormat="1" applyFont="1" applyBorder="1" applyAlignment="1">
      <alignment horizontal="left" vertical="center" wrapText="1"/>
    </xf>
    <xf numFmtId="0" fontId="41" fillId="0" borderId="10" xfId="43" applyFont="1" applyBorder="1" applyAlignment="1">
      <alignment horizontal="left" vertical="center"/>
    </xf>
    <xf numFmtId="0" fontId="41" fillId="0" borderId="10" xfId="43" applyFont="1" applyBorder="1" applyAlignment="1">
      <alignment horizontal="left" vertical="center" wrapText="1"/>
    </xf>
    <xf numFmtId="0" fontId="42" fillId="0" borderId="10" xfId="0" applyFont="1" applyBorder="1" applyAlignment="1">
      <alignment horizontal="left" vertical="center" wrapText="1"/>
    </xf>
    <xf numFmtId="0" fontId="41" fillId="0" borderId="10" xfId="0" applyFont="1" applyBorder="1" applyAlignment="1">
      <alignment horizontal="left" vertical="center" wrapText="1"/>
    </xf>
    <xf numFmtId="49" fontId="43" fillId="0" borderId="10" xfId="0" applyNumberFormat="1" applyFont="1" applyBorder="1" applyAlignment="1">
      <alignment horizontal="left" vertical="center"/>
    </xf>
    <xf numFmtId="49" fontId="43" fillId="0" borderId="10" xfId="0" applyNumberFormat="1" applyFont="1" applyBorder="1" applyAlignment="1">
      <alignment horizontal="left" vertical="center" wrapText="1"/>
    </xf>
    <xf numFmtId="49" fontId="30" fillId="24" borderId="10" xfId="0" applyNumberFormat="1" applyFont="1" applyFill="1" applyBorder="1" applyAlignment="1">
      <alignment vertical="center" wrapText="1"/>
    </xf>
    <xf numFmtId="49" fontId="30" fillId="24" borderId="10" xfId="0" applyNumberFormat="1" applyFont="1" applyFill="1" applyBorder="1" applyAlignment="1">
      <alignment horizontal="left" vertical="center" wrapText="1"/>
    </xf>
    <xf numFmtId="0" fontId="0" fillId="0" borderId="0" xfId="0" applyAlignment="1">
      <alignment wrapText="1"/>
    </xf>
    <xf numFmtId="0" fontId="25" fillId="0" borderId="0" xfId="0" applyFont="1" applyAlignment="1">
      <alignment wrapText="1"/>
    </xf>
    <xf numFmtId="0" fontId="30" fillId="24" borderId="10" xfId="0" applyFont="1" applyFill="1" applyBorder="1" applyAlignment="1">
      <alignment vertical="center" wrapText="1"/>
    </xf>
    <xf numFmtId="0" fontId="39" fillId="26" borderId="10" xfId="0" applyFont="1" applyFill="1" applyBorder="1" applyAlignment="1">
      <alignment horizontal="left" vertical="center" wrapText="1"/>
    </xf>
    <xf numFmtId="0" fontId="25" fillId="0" borderId="10" xfId="0" applyFont="1" applyBorder="1"/>
    <xf numFmtId="0" fontId="45" fillId="28" borderId="10" xfId="0" applyFont="1" applyFill="1" applyBorder="1" applyAlignment="1">
      <alignment horizontal="center"/>
    </xf>
    <xf numFmtId="164" fontId="30" fillId="29" borderId="10" xfId="0" applyNumberFormat="1" applyFont="1" applyFill="1" applyBorder="1" applyAlignment="1">
      <alignment horizontal="center" vertical="center" wrapText="1"/>
    </xf>
    <xf numFmtId="0" fontId="30" fillId="29" borderId="10" xfId="0" applyFont="1" applyFill="1" applyBorder="1" applyAlignment="1">
      <alignment horizontal="center" vertical="center" wrapText="1"/>
    </xf>
    <xf numFmtId="0" fontId="0" fillId="0" borderId="0" xfId="0" applyAlignment="1">
      <alignment horizontal="center" vertical="center" wrapText="1"/>
    </xf>
    <xf numFmtId="164" fontId="25" fillId="0" borderId="0" xfId="0" applyNumberFormat="1" applyFont="1" applyAlignment="1">
      <alignment wrapText="1"/>
    </xf>
    <xf numFmtId="0" fontId="30" fillId="0" borderId="0" xfId="0" applyFont="1"/>
    <xf numFmtId="0" fontId="30" fillId="0" borderId="0" xfId="0" applyFont="1" applyAlignment="1">
      <alignment horizontal="center" vertical="center" wrapText="1"/>
    </xf>
    <xf numFmtId="0" fontId="30" fillId="0" borderId="10" xfId="0" applyFont="1" applyBorder="1" applyAlignment="1">
      <alignment vertical="center" wrapText="1"/>
    </xf>
    <xf numFmtId="0" fontId="30" fillId="0" borderId="10" xfId="0" applyFont="1" applyBorder="1" applyAlignment="1">
      <alignment horizontal="center" vertical="center" wrapText="1"/>
    </xf>
    <xf numFmtId="0" fontId="45" fillId="28" borderId="10" xfId="0" applyFont="1" applyFill="1" applyBorder="1" applyAlignment="1">
      <alignment horizontal="center" vertical="center"/>
    </xf>
    <xf numFmtId="0" fontId="45" fillId="28" borderId="10" xfId="0" applyFont="1" applyFill="1" applyBorder="1" applyAlignment="1">
      <alignment horizontal="center" vertical="center" wrapText="1"/>
    </xf>
    <xf numFmtId="0" fontId="30" fillId="0" borderId="10" xfId="0" applyFont="1" applyBorder="1"/>
    <xf numFmtId="0" fontId="30" fillId="0" borderId="10" xfId="0" applyFont="1" applyBorder="1" applyAlignment="1">
      <alignment vertical="center"/>
    </xf>
    <xf numFmtId="0" fontId="0" fillId="0" borderId="10" xfId="0" applyBorder="1"/>
    <xf numFmtId="0" fontId="6" fillId="25" borderId="10" xfId="0" applyFont="1" applyFill="1" applyBorder="1" applyAlignment="1">
      <alignment vertical="center" wrapText="1"/>
    </xf>
    <xf numFmtId="0" fontId="25" fillId="0" borderId="10" xfId="0" applyFont="1" applyBorder="1" applyAlignment="1">
      <alignment horizontal="center" vertical="center"/>
    </xf>
    <xf numFmtId="0" fontId="46" fillId="0" borderId="0" xfId="0" applyFont="1"/>
    <xf numFmtId="0" fontId="47" fillId="0" borderId="0" xfId="0" applyFont="1"/>
    <xf numFmtId="0" fontId="0" fillId="0" borderId="17" xfId="0" applyBorder="1"/>
    <xf numFmtId="0" fontId="24" fillId="24" borderId="0" xfId="0" applyFont="1" applyFill="1" applyAlignment="1">
      <alignment vertical="center" wrapText="1"/>
    </xf>
    <xf numFmtId="0" fontId="49" fillId="27" borderId="10" xfId="0" applyFont="1" applyFill="1" applyBorder="1" applyAlignment="1">
      <alignment horizontal="center" vertical="center" wrapText="1"/>
    </xf>
    <xf numFmtId="0" fontId="31" fillId="0" borderId="16" xfId="0" applyFont="1" applyBorder="1" applyAlignment="1">
      <alignment vertical="center" wrapText="1"/>
    </xf>
    <xf numFmtId="0" fontId="30" fillId="24" borderId="15" xfId="0" applyFont="1" applyFill="1" applyBorder="1" applyAlignment="1">
      <alignment horizontal="justify" vertical="center" wrapText="1"/>
    </xf>
    <xf numFmtId="0" fontId="39" fillId="26" borderId="15" xfId="0" applyFont="1" applyFill="1" applyBorder="1" applyAlignment="1">
      <alignment horizontal="left" vertical="center"/>
    </xf>
    <xf numFmtId="0" fontId="39" fillId="26" borderId="15" xfId="0" applyFont="1" applyFill="1" applyBorder="1" applyAlignment="1">
      <alignment horizontal="left" vertical="center" wrapText="1"/>
    </xf>
    <xf numFmtId="49" fontId="40" fillId="0" borderId="15" xfId="0" applyNumberFormat="1" applyFont="1" applyBorder="1" applyAlignment="1">
      <alignment horizontal="left" vertical="center"/>
    </xf>
    <xf numFmtId="49" fontId="43" fillId="0" borderId="15" xfId="0" applyNumberFormat="1" applyFont="1" applyBorder="1" applyAlignment="1">
      <alignment horizontal="left" vertical="center"/>
    </xf>
    <xf numFmtId="49" fontId="30" fillId="24" borderId="15" xfId="0" applyNumberFormat="1" applyFont="1" applyFill="1" applyBorder="1" applyAlignment="1">
      <alignment vertical="center" wrapText="1"/>
    </xf>
    <xf numFmtId="49" fontId="30" fillId="24" borderId="15" xfId="0" applyNumberFormat="1" applyFont="1" applyFill="1" applyBorder="1" applyAlignment="1">
      <alignment vertical="top" wrapText="1"/>
    </xf>
    <xf numFmtId="0" fontId="30" fillId="24" borderId="15" xfId="0" applyFont="1" applyFill="1" applyBorder="1" applyAlignment="1">
      <alignment vertical="center" wrapText="1"/>
    </xf>
    <xf numFmtId="0" fontId="30" fillId="29" borderId="15" xfId="0" applyFont="1" applyFill="1" applyBorder="1" applyAlignment="1">
      <alignment horizontal="center" vertical="center" wrapText="1"/>
    </xf>
    <xf numFmtId="164" fontId="30" fillId="29" borderId="15" xfId="0" applyNumberFormat="1" applyFont="1" applyFill="1" applyBorder="1" applyAlignment="1">
      <alignment horizontal="center" vertical="center" wrapText="1"/>
    </xf>
    <xf numFmtId="0" fontId="49" fillId="0" borderId="10" xfId="0" applyFont="1" applyBorder="1" applyAlignment="1">
      <alignment horizontal="center" vertical="center" wrapText="1"/>
    </xf>
    <xf numFmtId="0" fontId="50" fillId="0" borderId="10" xfId="0" applyFont="1" applyBorder="1" applyAlignment="1">
      <alignment horizontal="center" vertical="center" wrapText="1"/>
    </xf>
    <xf numFmtId="0" fontId="30" fillId="24" borderId="15" xfId="0" applyFont="1" applyFill="1" applyBorder="1" applyAlignment="1">
      <alignment horizontal="center" vertical="center" wrapText="1"/>
    </xf>
    <xf numFmtId="0" fontId="55" fillId="0" borderId="10" xfId="0" applyFont="1" applyBorder="1" applyAlignment="1">
      <alignment horizontal="center" vertical="center" wrapText="1"/>
    </xf>
    <xf numFmtId="0" fontId="39" fillId="0" borderId="10" xfId="0" applyFont="1" applyBorder="1" applyAlignment="1">
      <alignment horizontal="left" vertical="center"/>
    </xf>
    <xf numFmtId="0" fontId="30" fillId="29" borderId="10" xfId="0" applyFont="1" applyFill="1" applyBorder="1" applyAlignment="1">
      <alignment vertical="center" wrapText="1"/>
    </xf>
    <xf numFmtId="0" fontId="56" fillId="0" borderId="10" xfId="0" applyFont="1" applyBorder="1" applyAlignment="1">
      <alignment horizontal="center" vertical="center" wrapText="1"/>
    </xf>
    <xf numFmtId="0" fontId="30" fillId="27" borderId="10" xfId="0" applyFont="1" applyFill="1" applyBorder="1" applyAlignment="1">
      <alignment vertical="center" wrapText="1"/>
    </xf>
    <xf numFmtId="0" fontId="30" fillId="27" borderId="10" xfId="0" applyFont="1" applyFill="1" applyBorder="1" applyAlignment="1">
      <alignment horizontal="center" vertical="center" wrapText="1"/>
    </xf>
    <xf numFmtId="0" fontId="57" fillId="27" borderId="10" xfId="0" applyFont="1" applyFill="1" applyBorder="1" applyAlignment="1">
      <alignment vertical="center" wrapText="1"/>
    </xf>
    <xf numFmtId="0" fontId="56" fillId="0" borderId="10" xfId="0" applyFont="1" applyBorder="1" applyAlignment="1">
      <alignment vertical="center" wrapText="1"/>
    </xf>
    <xf numFmtId="0" fontId="58" fillId="0" borderId="10" xfId="0" applyFont="1" applyBorder="1" applyAlignment="1">
      <alignment vertical="center" wrapText="1"/>
    </xf>
    <xf numFmtId="0" fontId="30" fillId="27" borderId="10" xfId="0" applyFont="1" applyFill="1" applyBorder="1" applyAlignment="1">
      <alignment wrapText="1"/>
    </xf>
    <xf numFmtId="0" fontId="59" fillId="0" borderId="10" xfId="0" applyFont="1" applyBorder="1"/>
    <xf numFmtId="0" fontId="57" fillId="27" borderId="10" xfId="0" applyFont="1" applyFill="1" applyBorder="1"/>
    <xf numFmtId="0" fontId="57" fillId="0" borderId="10" xfId="0" applyFont="1" applyBorder="1" applyAlignment="1">
      <alignment vertical="center" wrapText="1"/>
    </xf>
    <xf numFmtId="0" fontId="60" fillId="0" borderId="10" xfId="0" applyFont="1" applyBorder="1" applyAlignment="1">
      <alignment horizontal="center" vertical="center" wrapText="1"/>
    </xf>
    <xf numFmtId="0" fontId="57" fillId="27" borderId="10" xfId="0" applyFont="1" applyFill="1" applyBorder="1" applyAlignment="1">
      <alignment vertical="center"/>
    </xf>
    <xf numFmtId="0" fontId="30" fillId="27" borderId="10" xfId="0" applyFont="1" applyFill="1" applyBorder="1" applyAlignment="1">
      <alignment vertical="center"/>
    </xf>
    <xf numFmtId="9" fontId="25" fillId="0" borderId="0" xfId="0" applyNumberFormat="1" applyFont="1"/>
    <xf numFmtId="44" fontId="25" fillId="0" borderId="0" xfId="133" applyFont="1"/>
    <xf numFmtId="0" fontId="30" fillId="24" borderId="10" xfId="0" applyFont="1" applyFill="1" applyBorder="1" applyAlignment="1">
      <alignment horizontal="center" vertical="center" wrapText="1"/>
    </xf>
    <xf numFmtId="0" fontId="24" fillId="24" borderId="0" xfId="0" applyFont="1" applyFill="1" applyAlignment="1">
      <alignment horizontal="center" vertical="center" wrapText="1"/>
    </xf>
    <xf numFmtId="2" fontId="25" fillId="0" borderId="0" xfId="0" applyNumberFormat="1" applyFont="1" applyAlignment="1">
      <alignment horizontal="center" vertical="center"/>
    </xf>
    <xf numFmtId="49" fontId="64" fillId="25" borderId="10" xfId="0" applyNumberFormat="1" applyFont="1" applyFill="1" applyBorder="1" applyAlignment="1">
      <alignment vertical="top" wrapText="1"/>
    </xf>
    <xf numFmtId="0" fontId="39" fillId="0" borderId="10" xfId="0" applyFont="1" applyBorder="1" applyAlignment="1">
      <alignment horizontal="center" vertical="center"/>
    </xf>
    <xf numFmtId="1" fontId="39" fillId="0" borderId="10" xfId="0" applyNumberFormat="1" applyFont="1" applyBorder="1" applyAlignment="1">
      <alignment horizontal="center" vertical="center" wrapText="1"/>
    </xf>
    <xf numFmtId="49" fontId="39" fillId="0" borderId="10" xfId="0" applyNumberFormat="1" applyFont="1" applyBorder="1" applyAlignment="1">
      <alignment horizontal="center" vertical="center" wrapText="1"/>
    </xf>
    <xf numFmtId="0" fontId="39" fillId="0" borderId="10" xfId="0" applyFont="1" applyBorder="1" applyAlignment="1">
      <alignment horizontal="center" vertical="center" wrapText="1"/>
    </xf>
    <xf numFmtId="0" fontId="66" fillId="0" borderId="17" xfId="132" applyFont="1" applyFill="1" applyBorder="1" applyAlignment="1">
      <alignment horizontal="center" vertical="center" wrapText="1"/>
    </xf>
    <xf numFmtId="49" fontId="39" fillId="0" borderId="15" xfId="0" applyNumberFormat="1" applyFont="1" applyBorder="1" applyAlignment="1">
      <alignment horizontal="center" vertical="center" wrapText="1"/>
    </xf>
    <xf numFmtId="0" fontId="39" fillId="0" borderId="0" xfId="0" applyFont="1" applyAlignment="1">
      <alignment horizontal="center" vertical="center"/>
    </xf>
    <xf numFmtId="0" fontId="66" fillId="0" borderId="17" xfId="132" applyFont="1" applyFill="1" applyBorder="1" applyAlignment="1">
      <alignment horizontal="center" vertical="center"/>
    </xf>
    <xf numFmtId="0" fontId="39" fillId="0" borderId="17" xfId="0" applyFont="1" applyBorder="1" applyAlignment="1">
      <alignment horizontal="center" vertical="center"/>
    </xf>
    <xf numFmtId="0" fontId="39" fillId="0" borderId="17" xfId="0" applyFont="1" applyBorder="1" applyAlignment="1">
      <alignment horizontal="center" vertical="center" wrapText="1"/>
    </xf>
    <xf numFmtId="0" fontId="66" fillId="0" borderId="17" xfId="135" applyFont="1" applyFill="1" applyBorder="1" applyAlignment="1">
      <alignment horizontal="center" vertical="center"/>
    </xf>
    <xf numFmtId="0" fontId="66" fillId="0" borderId="0" xfId="132" applyFont="1" applyFill="1" applyAlignment="1">
      <alignment horizontal="center" vertical="center"/>
    </xf>
    <xf numFmtId="0" fontId="39" fillId="0" borderId="18" xfId="0" applyFont="1" applyBorder="1" applyAlignment="1">
      <alignment horizontal="center" vertical="center" wrapText="1"/>
    </xf>
    <xf numFmtId="49" fontId="66" fillId="0" borderId="10" xfId="132" applyNumberFormat="1" applyFont="1" applyFill="1" applyBorder="1" applyAlignment="1">
      <alignment horizontal="center" vertical="center" wrapText="1"/>
    </xf>
    <xf numFmtId="0" fontId="66" fillId="0" borderId="0" xfId="132" applyFont="1" applyFill="1" applyAlignment="1">
      <alignment horizontal="center" vertical="center" wrapText="1"/>
    </xf>
    <xf numFmtId="0" fontId="65" fillId="0" borderId="15" xfId="0" applyFont="1" applyBorder="1" applyAlignment="1">
      <alignment horizontal="center" vertical="center" wrapText="1"/>
    </xf>
    <xf numFmtId="0" fontId="65" fillId="0" borderId="10" xfId="0" applyFont="1" applyBorder="1" applyAlignment="1">
      <alignment horizontal="center" vertical="center" wrapText="1"/>
    </xf>
    <xf numFmtId="0" fontId="65" fillId="24" borderId="15" xfId="0" applyFont="1" applyFill="1" applyBorder="1" applyAlignment="1">
      <alignment horizontal="center" vertical="center" wrapText="1"/>
    </xf>
    <xf numFmtId="0" fontId="65" fillId="25" borderId="15" xfId="0" applyFont="1" applyFill="1" applyBorder="1" applyAlignment="1">
      <alignment horizontal="center" vertical="center" wrapText="1"/>
    </xf>
    <xf numFmtId="1" fontId="65" fillId="24" borderId="10" xfId="0" applyNumberFormat="1" applyFont="1" applyFill="1" applyBorder="1" applyAlignment="1">
      <alignment horizontal="center" vertical="center" wrapText="1"/>
    </xf>
    <xf numFmtId="164" fontId="65" fillId="0" borderId="10" xfId="0" applyNumberFormat="1" applyFont="1" applyBorder="1" applyAlignment="1">
      <alignment horizontal="center" vertical="center" wrapText="1"/>
    </xf>
    <xf numFmtId="164" fontId="65" fillId="0" borderId="15" xfId="0" applyNumberFormat="1" applyFont="1" applyBorder="1" applyAlignment="1">
      <alignment horizontal="center" vertical="center" wrapText="1"/>
    </xf>
    <xf numFmtId="1" fontId="65" fillId="0" borderId="10" xfId="0" applyNumberFormat="1" applyFont="1" applyBorder="1" applyAlignment="1">
      <alignment horizontal="center" vertical="center" wrapText="1"/>
    </xf>
    <xf numFmtId="1" fontId="65" fillId="25" borderId="10" xfId="0" applyNumberFormat="1" applyFont="1" applyFill="1" applyBorder="1" applyAlignment="1">
      <alignment horizontal="center" vertical="center" wrapText="1"/>
    </xf>
    <xf numFmtId="164" fontId="65" fillId="0" borderId="18" xfId="0" applyNumberFormat="1" applyFont="1" applyBorder="1" applyAlignment="1">
      <alignment horizontal="center" vertical="center" wrapText="1"/>
    </xf>
    <xf numFmtId="164" fontId="65" fillId="25" borderId="10" xfId="0" applyNumberFormat="1" applyFont="1" applyFill="1" applyBorder="1" applyAlignment="1">
      <alignment horizontal="center" vertical="center" wrapText="1"/>
    </xf>
    <xf numFmtId="0" fontId="65" fillId="0" borderId="18" xfId="0" applyFont="1" applyBorder="1" applyAlignment="1">
      <alignment horizontal="center" vertical="center" wrapText="1"/>
    </xf>
    <xf numFmtId="1" fontId="65" fillId="24" borderId="15" xfId="0" applyNumberFormat="1" applyFont="1" applyFill="1" applyBorder="1" applyAlignment="1">
      <alignment horizontal="center" vertical="center" wrapText="1"/>
    </xf>
    <xf numFmtId="1" fontId="65" fillId="24" borderId="10" xfId="0" applyNumberFormat="1" applyFont="1" applyFill="1" applyBorder="1" applyAlignment="1">
      <alignment vertical="center" wrapText="1"/>
    </xf>
    <xf numFmtId="0" fontId="65" fillId="0" borderId="10" xfId="0" applyFont="1" applyBorder="1" applyAlignment="1">
      <alignment vertical="center" wrapText="1"/>
    </xf>
    <xf numFmtId="0" fontId="65" fillId="0" borderId="17" xfId="0" applyFont="1" applyBorder="1" applyAlignment="1">
      <alignment horizontal="center" vertical="center" wrapText="1"/>
    </xf>
    <xf numFmtId="2" fontId="65" fillId="0" borderId="0" xfId="0" applyNumberFormat="1" applyFont="1" applyAlignment="1">
      <alignment horizontal="center" vertical="center" wrapText="1"/>
    </xf>
    <xf numFmtId="1" fontId="65" fillId="0" borderId="17" xfId="0" applyNumberFormat="1" applyFont="1" applyBorder="1" applyAlignment="1">
      <alignment horizontal="center" vertical="center" wrapText="1"/>
    </xf>
    <xf numFmtId="0" fontId="65" fillId="0" borderId="0" xfId="0" applyFont="1" applyAlignment="1">
      <alignment vertical="center" wrapText="1"/>
    </xf>
    <xf numFmtId="0" fontId="65" fillId="24" borderId="10" xfId="0" applyFont="1" applyFill="1" applyBorder="1" applyAlignment="1">
      <alignment horizontal="center" vertical="center" wrapText="1"/>
    </xf>
    <xf numFmtId="0" fontId="65" fillId="25" borderId="10" xfId="0" applyFont="1" applyFill="1" applyBorder="1" applyAlignment="1">
      <alignment horizontal="center" vertical="center" wrapText="1"/>
    </xf>
    <xf numFmtId="1" fontId="65" fillId="0" borderId="0" xfId="0" applyNumberFormat="1" applyFont="1" applyAlignment="1">
      <alignment horizontal="center" vertical="center" wrapText="1"/>
    </xf>
    <xf numFmtId="1" fontId="65" fillId="25" borderId="17" xfId="0" applyNumberFormat="1" applyFont="1" applyFill="1" applyBorder="1" applyAlignment="1">
      <alignment horizontal="center" vertical="center" wrapText="1"/>
    </xf>
    <xf numFmtId="0" fontId="48" fillId="27" borderId="22" xfId="0" applyFont="1" applyFill="1" applyBorder="1" applyAlignment="1">
      <alignment vertical="center"/>
    </xf>
    <xf numFmtId="14" fontId="51" fillId="27" borderId="23" xfId="0" applyNumberFormat="1" applyFont="1" applyFill="1" applyBorder="1" applyAlignment="1">
      <alignment horizontal="center" vertical="center"/>
    </xf>
    <xf numFmtId="0" fontId="68" fillId="24" borderId="13" xfId="0" applyFont="1" applyFill="1" applyBorder="1" applyAlignment="1">
      <alignment horizontal="left" vertical="center" wrapText="1"/>
    </xf>
    <xf numFmtId="0" fontId="68" fillId="24" borderId="12" xfId="0" applyFont="1" applyFill="1" applyBorder="1" applyAlignment="1">
      <alignment horizontal="left" vertical="center" wrapText="1"/>
    </xf>
    <xf numFmtId="0" fontId="68" fillId="24" borderId="14" xfId="0" applyFont="1" applyFill="1" applyBorder="1" applyAlignment="1">
      <alignment horizontal="left" vertical="center" wrapText="1"/>
    </xf>
    <xf numFmtId="0" fontId="68" fillId="24" borderId="19" xfId="0" applyFont="1" applyFill="1" applyBorder="1" applyAlignment="1">
      <alignment horizontal="center" vertical="center"/>
    </xf>
    <xf numFmtId="0" fontId="68" fillId="24" borderId="20" xfId="0" applyFont="1" applyFill="1" applyBorder="1" applyAlignment="1">
      <alignment horizontal="center" vertical="center"/>
    </xf>
    <xf numFmtId="0" fontId="68" fillId="24" borderId="21" xfId="0" applyFont="1" applyFill="1" applyBorder="1" applyAlignment="1">
      <alignment horizontal="center" vertical="center"/>
    </xf>
    <xf numFmtId="0" fontId="67" fillId="24" borderId="10" xfId="0" applyFont="1" applyFill="1" applyBorder="1" applyAlignment="1">
      <alignment horizontal="center" vertical="center" wrapText="1"/>
    </xf>
    <xf numFmtId="0" fontId="49" fillId="27" borderId="10" xfId="0" applyFont="1" applyFill="1" applyBorder="1" applyAlignment="1">
      <alignment horizontal="center" vertical="center" wrapText="1"/>
    </xf>
    <xf numFmtId="0" fontId="49" fillId="29" borderId="10" xfId="0" applyFont="1" applyFill="1" applyBorder="1" applyAlignment="1">
      <alignment horizontal="center" vertical="center" wrapText="1"/>
    </xf>
    <xf numFmtId="0" fontId="52" fillId="27" borderId="10" xfId="0" applyFont="1" applyFill="1" applyBorder="1" applyAlignment="1">
      <alignment horizontal="center"/>
    </xf>
    <xf numFmtId="0" fontId="54" fillId="27" borderId="10" xfId="0" applyFont="1" applyFill="1" applyBorder="1" applyAlignment="1">
      <alignment horizontal="center" vertical="center" wrapText="1"/>
    </xf>
    <xf numFmtId="0" fontId="53" fillId="0" borderId="10" xfId="0" applyFont="1" applyBorder="1" applyAlignment="1">
      <alignment horizontal="center" vertical="center" wrapText="1"/>
    </xf>
    <xf numFmtId="0" fontId="54" fillId="0" borderId="10"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4"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5" xfId="0" applyFont="1" applyBorder="1" applyAlignment="1">
      <alignment horizontal="center" vertical="center" wrapText="1"/>
    </xf>
    <xf numFmtId="0" fontId="30" fillId="27" borderId="10" xfId="0" applyFont="1" applyFill="1" applyBorder="1" applyAlignment="1">
      <alignment horizontal="left" vertical="center" wrapText="1"/>
    </xf>
    <xf numFmtId="0" fontId="30" fillId="27" borderId="10" xfId="0" applyFont="1" applyFill="1" applyBorder="1" applyAlignment="1">
      <alignment horizontal="center" vertical="center" wrapText="1"/>
    </xf>
    <xf numFmtId="0" fontId="45" fillId="28" borderId="0" xfId="0" applyFont="1" applyFill="1" applyAlignment="1">
      <alignment horizontal="center" vertical="center"/>
    </xf>
  </cellXfs>
  <cellStyles count="137">
    <cellStyle name="20% - Énfasis1" xfId="1" builtinId="30" customBuiltin="1"/>
    <cellStyle name="20% - Énfasis1 2" xfId="44" xr:uid="{00000000-0005-0000-0000-000006000000}"/>
    <cellStyle name="20% - Énfasis1 3" xfId="86" xr:uid="{00000000-0005-0000-0000-000007000000}"/>
    <cellStyle name="20% - Énfasis2" xfId="2" builtinId="34" customBuiltin="1"/>
    <cellStyle name="20% - Énfasis2 2" xfId="45" xr:uid="{00000000-0005-0000-0000-000008000000}"/>
    <cellStyle name="20% - Énfasis2 3" xfId="87" xr:uid="{00000000-0005-0000-0000-000009000000}"/>
    <cellStyle name="20% - Énfasis3" xfId="3" builtinId="38" customBuiltin="1"/>
    <cellStyle name="20% - Énfasis3 2" xfId="46" xr:uid="{00000000-0005-0000-0000-00000A000000}"/>
    <cellStyle name="20% - Énfasis3 3" xfId="88" xr:uid="{00000000-0005-0000-0000-00000B000000}"/>
    <cellStyle name="20% - Énfasis4" xfId="4" builtinId="42" customBuiltin="1"/>
    <cellStyle name="20% - Énfasis4 2" xfId="47" xr:uid="{00000000-0005-0000-0000-00000C000000}"/>
    <cellStyle name="20% - Énfasis4 3" xfId="89" xr:uid="{00000000-0005-0000-0000-00000D000000}"/>
    <cellStyle name="20% - Énfasis5" xfId="5" builtinId="46" customBuiltin="1"/>
    <cellStyle name="20% - Énfasis5 2" xfId="48" xr:uid="{00000000-0005-0000-0000-00000E000000}"/>
    <cellStyle name="20% - Énfasis5 3" xfId="90" xr:uid="{00000000-0005-0000-0000-00000F000000}"/>
    <cellStyle name="20% - Énfasis6" xfId="6" builtinId="50" customBuiltin="1"/>
    <cellStyle name="20% - Énfasis6 2" xfId="49" xr:uid="{00000000-0005-0000-0000-000010000000}"/>
    <cellStyle name="20% - Énfasis6 3" xfId="91" xr:uid="{00000000-0005-0000-0000-000011000000}"/>
    <cellStyle name="40% - Énfasis1" xfId="7" builtinId="31" customBuiltin="1"/>
    <cellStyle name="40% - Énfasis1 2" xfId="50" xr:uid="{00000000-0005-0000-0000-000018000000}"/>
    <cellStyle name="40% - Énfasis1 3" xfId="92" xr:uid="{00000000-0005-0000-0000-000019000000}"/>
    <cellStyle name="40% - Énfasis2" xfId="8" builtinId="35" customBuiltin="1"/>
    <cellStyle name="40% - Énfasis2 2" xfId="51" xr:uid="{00000000-0005-0000-0000-00001A000000}"/>
    <cellStyle name="40% - Énfasis2 3" xfId="93" xr:uid="{00000000-0005-0000-0000-00001B000000}"/>
    <cellStyle name="40% - Énfasis3" xfId="9" builtinId="39" customBuiltin="1"/>
    <cellStyle name="40% - Énfasis3 2" xfId="52" xr:uid="{00000000-0005-0000-0000-00001C000000}"/>
    <cellStyle name="40% - Énfasis3 3" xfId="94" xr:uid="{00000000-0005-0000-0000-00001D000000}"/>
    <cellStyle name="40% - Énfasis4" xfId="10" builtinId="43" customBuiltin="1"/>
    <cellStyle name="40% - Énfasis4 2" xfId="53" xr:uid="{00000000-0005-0000-0000-00001E000000}"/>
    <cellStyle name="40% - Énfasis4 3" xfId="95" xr:uid="{00000000-0005-0000-0000-00001F000000}"/>
    <cellStyle name="40% - Énfasis5" xfId="11" builtinId="47" customBuiltin="1"/>
    <cellStyle name="40% - Énfasis5 2" xfId="54" xr:uid="{00000000-0005-0000-0000-000020000000}"/>
    <cellStyle name="40% - Énfasis5 3" xfId="96" xr:uid="{00000000-0005-0000-0000-000021000000}"/>
    <cellStyle name="40% - Énfasis6" xfId="12" builtinId="51" customBuiltin="1"/>
    <cellStyle name="40% - Énfasis6 2" xfId="55" xr:uid="{00000000-0005-0000-0000-000022000000}"/>
    <cellStyle name="40% - Énfasis6 3" xfId="97" xr:uid="{00000000-0005-0000-0000-000023000000}"/>
    <cellStyle name="60% - Énfasis1" xfId="13" builtinId="32" customBuiltin="1"/>
    <cellStyle name="60% - Énfasis1 2" xfId="56" xr:uid="{00000000-0005-0000-0000-00002A000000}"/>
    <cellStyle name="60% - Énfasis1 3" xfId="98" xr:uid="{00000000-0005-0000-0000-00002B000000}"/>
    <cellStyle name="60% - Énfasis2" xfId="14" builtinId="36" customBuiltin="1"/>
    <cellStyle name="60% - Énfasis2 2" xfId="57" xr:uid="{00000000-0005-0000-0000-00002C000000}"/>
    <cellStyle name="60% - Énfasis2 3" xfId="99" xr:uid="{00000000-0005-0000-0000-00002D000000}"/>
    <cellStyle name="60% - Énfasis3" xfId="15" builtinId="40" customBuiltin="1"/>
    <cellStyle name="60% - Énfasis3 2" xfId="58" xr:uid="{00000000-0005-0000-0000-00002E000000}"/>
    <cellStyle name="60% - Énfasis3 3" xfId="100" xr:uid="{00000000-0005-0000-0000-00002F000000}"/>
    <cellStyle name="60% - Énfasis4" xfId="16" builtinId="44" customBuiltin="1"/>
    <cellStyle name="60% - Énfasis4 2" xfId="59" xr:uid="{00000000-0005-0000-0000-000030000000}"/>
    <cellStyle name="60% - Énfasis4 3" xfId="101" xr:uid="{00000000-0005-0000-0000-000031000000}"/>
    <cellStyle name="60% - Énfasis5" xfId="17" builtinId="48" customBuiltin="1"/>
    <cellStyle name="60% - Énfasis5 2" xfId="60" xr:uid="{00000000-0005-0000-0000-000032000000}"/>
    <cellStyle name="60% - Énfasis5 3" xfId="102" xr:uid="{00000000-0005-0000-0000-000033000000}"/>
    <cellStyle name="60% - Énfasis6" xfId="18" builtinId="52" customBuiltin="1"/>
    <cellStyle name="60% - Énfasis6 2" xfId="61" xr:uid="{00000000-0005-0000-0000-000034000000}"/>
    <cellStyle name="60% - Énfasis6 3" xfId="103" xr:uid="{00000000-0005-0000-0000-000035000000}"/>
    <cellStyle name="Buena 2" xfId="62" xr:uid="{00000000-0005-0000-0000-00003D000000}"/>
    <cellStyle name="Buena 3" xfId="104" xr:uid="{00000000-0005-0000-0000-00003E000000}"/>
    <cellStyle name="Bueno" xfId="19" builtinId="26" customBuiltin="1"/>
    <cellStyle name="Cálculo" xfId="20" builtinId="22" customBuiltin="1"/>
    <cellStyle name="Cálculo 2" xfId="63" xr:uid="{00000000-0005-0000-0000-000040000000}"/>
    <cellStyle name="Cálculo 3" xfId="105" xr:uid="{00000000-0005-0000-0000-000041000000}"/>
    <cellStyle name="Celda de comprobación" xfId="21" builtinId="23" customBuiltin="1"/>
    <cellStyle name="Celda de comprobación 2" xfId="64" xr:uid="{00000000-0005-0000-0000-000042000000}"/>
    <cellStyle name="Celda de comprobación 3" xfId="106" xr:uid="{00000000-0005-0000-0000-000043000000}"/>
    <cellStyle name="Celda vinculada" xfId="22" builtinId="24" customBuiltin="1"/>
    <cellStyle name="Celda vinculada 2" xfId="65" xr:uid="{00000000-0005-0000-0000-000044000000}"/>
    <cellStyle name="Celda vinculada 3" xfId="107" xr:uid="{00000000-0005-0000-0000-000045000000}"/>
    <cellStyle name="Encabezado 1" xfId="38" builtinId="16" customBuiltin="1"/>
    <cellStyle name="Encabezado 4" xfId="23" builtinId="19" customBuiltin="1"/>
    <cellStyle name="Encabezado 4 2" xfId="66" xr:uid="{00000000-0005-0000-0000-000047000000}"/>
    <cellStyle name="Encabezado 4 3" xfId="108" xr:uid="{00000000-0005-0000-0000-000048000000}"/>
    <cellStyle name="Énfasis1" xfId="24" builtinId="29" customBuiltin="1"/>
    <cellStyle name="Énfasis1 2" xfId="67" xr:uid="{00000000-0005-0000-0000-000049000000}"/>
    <cellStyle name="Énfasis1 3" xfId="109" xr:uid="{00000000-0005-0000-0000-00004A000000}"/>
    <cellStyle name="Énfasis2" xfId="25" builtinId="33" customBuiltin="1"/>
    <cellStyle name="Énfasis2 2" xfId="68" xr:uid="{00000000-0005-0000-0000-00004B000000}"/>
    <cellStyle name="Énfasis2 3" xfId="110" xr:uid="{00000000-0005-0000-0000-00004C000000}"/>
    <cellStyle name="Énfasis3" xfId="26" builtinId="37" customBuiltin="1"/>
    <cellStyle name="Énfasis3 2" xfId="69" xr:uid="{00000000-0005-0000-0000-00004D000000}"/>
    <cellStyle name="Énfasis3 3" xfId="111" xr:uid="{00000000-0005-0000-0000-00004E000000}"/>
    <cellStyle name="Énfasis4" xfId="27" builtinId="41" customBuiltin="1"/>
    <cellStyle name="Énfasis4 2" xfId="70" xr:uid="{00000000-0005-0000-0000-00004F000000}"/>
    <cellStyle name="Énfasis4 3" xfId="112" xr:uid="{00000000-0005-0000-0000-000050000000}"/>
    <cellStyle name="Énfasis5" xfId="28" builtinId="45" customBuiltin="1"/>
    <cellStyle name="Énfasis5 2" xfId="71" xr:uid="{00000000-0005-0000-0000-000051000000}"/>
    <cellStyle name="Énfasis5 3" xfId="113" xr:uid="{00000000-0005-0000-0000-000052000000}"/>
    <cellStyle name="Énfasis6" xfId="29" builtinId="49" customBuiltin="1"/>
    <cellStyle name="Énfasis6 2" xfId="72" xr:uid="{00000000-0005-0000-0000-000053000000}"/>
    <cellStyle name="Énfasis6 3" xfId="114" xr:uid="{00000000-0005-0000-0000-000054000000}"/>
    <cellStyle name="Entrada" xfId="30" builtinId="20" customBuiltin="1"/>
    <cellStyle name="Entrada 2" xfId="73" xr:uid="{00000000-0005-0000-0000-000055000000}"/>
    <cellStyle name="Entrada 3" xfId="115" xr:uid="{00000000-0005-0000-0000-000056000000}"/>
    <cellStyle name="Hipervínculo" xfId="132" builtinId="8"/>
    <cellStyle name="Hipervínculo 2" xfId="135" xr:uid="{FABDC44B-C229-4AD7-83AA-B244937F388C}"/>
    <cellStyle name="Incorrecto" xfId="31" builtinId="27" customBuiltin="1"/>
    <cellStyle name="Incorrecto 2" xfId="74" xr:uid="{00000000-0005-0000-0000-00005D000000}"/>
    <cellStyle name="Incorrecto 3" xfId="116" xr:uid="{00000000-0005-0000-0000-00005E000000}"/>
    <cellStyle name="Moneda" xfId="133" builtinId="4"/>
    <cellStyle name="Neutral" xfId="32" builtinId="28" customBuiltin="1"/>
    <cellStyle name="Neutral 2" xfId="75" xr:uid="{00000000-0005-0000-0000-000062000000}"/>
    <cellStyle name="Neutral 3" xfId="117" xr:uid="{00000000-0005-0000-0000-000063000000}"/>
    <cellStyle name="Normal" xfId="0" builtinId="0"/>
    <cellStyle name="Normal 2" xfId="42" xr:uid="{00000000-0005-0000-0000-000065000000}"/>
    <cellStyle name="Normal 2 2" xfId="43" xr:uid="{00000000-0005-0000-0000-000066000000}"/>
    <cellStyle name="Normal 2 2 2" xfId="128" xr:uid="{00000000-0005-0000-0000-000067000000}"/>
    <cellStyle name="Normal 2 3" xfId="130" xr:uid="{AAB346F5-51D5-487B-88A3-4F310A7406EE}"/>
    <cellStyle name="Normal 2 4" xfId="131" xr:uid="{9B80152A-7EBD-4CBC-A0E1-A6A3540CEBA4}"/>
    <cellStyle name="Normal 2 5" xfId="134" xr:uid="{1623A431-9065-46FF-9070-1A5032C5628B}"/>
    <cellStyle name="Normal 2 6" xfId="136" xr:uid="{5130A409-341E-4EB2-9B12-EFB8480F53F3}"/>
    <cellStyle name="Normal 3" xfId="85" xr:uid="{00000000-0005-0000-0000-000068000000}"/>
    <cellStyle name="Normal 4" xfId="127" xr:uid="{00000000-0005-0000-0000-000069000000}"/>
    <cellStyle name="Normal 5" xfId="129" xr:uid="{00000000-0005-0000-0000-00006A000000}"/>
    <cellStyle name="Notas" xfId="33" builtinId="10" customBuiltin="1"/>
    <cellStyle name="Notas 2" xfId="76" xr:uid="{00000000-0005-0000-0000-00006B000000}"/>
    <cellStyle name="Notas 3" xfId="118" xr:uid="{00000000-0005-0000-0000-00006C000000}"/>
    <cellStyle name="Salida" xfId="34" builtinId="21" customBuiltin="1"/>
    <cellStyle name="Salida 2" xfId="77" xr:uid="{00000000-0005-0000-0000-00006F000000}"/>
    <cellStyle name="Salida 3" xfId="119" xr:uid="{00000000-0005-0000-0000-000070000000}"/>
    <cellStyle name="Texto de advertencia" xfId="35" builtinId="11" customBuiltin="1"/>
    <cellStyle name="Texto de advertencia 2" xfId="78" xr:uid="{00000000-0005-0000-0000-000071000000}"/>
    <cellStyle name="Texto de advertencia 3" xfId="120" xr:uid="{00000000-0005-0000-0000-000072000000}"/>
    <cellStyle name="Texto explicativo" xfId="36" builtinId="53" customBuiltin="1"/>
    <cellStyle name="Texto explicativo 2" xfId="79" xr:uid="{00000000-0005-0000-0000-000073000000}"/>
    <cellStyle name="Texto explicativo 3" xfId="121" xr:uid="{00000000-0005-0000-0000-000074000000}"/>
    <cellStyle name="Título" xfId="37" builtinId="15" customBuiltin="1"/>
    <cellStyle name="Título 1 2" xfId="81" xr:uid="{00000000-0005-0000-0000-000076000000}"/>
    <cellStyle name="Título 1 3" xfId="123" xr:uid="{00000000-0005-0000-0000-000077000000}"/>
    <cellStyle name="Título 2" xfId="39" builtinId="17" customBuiltin="1"/>
    <cellStyle name="Título 2 2" xfId="82" xr:uid="{00000000-0005-0000-0000-000078000000}"/>
    <cellStyle name="Título 2 3" xfId="124" xr:uid="{00000000-0005-0000-0000-000079000000}"/>
    <cellStyle name="Título 3" xfId="40" builtinId="18" customBuiltin="1"/>
    <cellStyle name="Título 3 2" xfId="83" xr:uid="{00000000-0005-0000-0000-00007A000000}"/>
    <cellStyle name="Título 3 3" xfId="125" xr:uid="{00000000-0005-0000-0000-00007B000000}"/>
    <cellStyle name="Título 4" xfId="80" xr:uid="{00000000-0005-0000-0000-00007C000000}"/>
    <cellStyle name="Título 5" xfId="122" xr:uid="{00000000-0005-0000-0000-00007D000000}"/>
    <cellStyle name="Total" xfId="41" builtinId="25" customBuiltin="1"/>
    <cellStyle name="Total 2" xfId="84" xr:uid="{00000000-0005-0000-0000-00007F000000}"/>
    <cellStyle name="Total 3" xfId="126" xr:uid="{00000000-0005-0000-0000-000080000000}"/>
  </cellStyles>
  <dxfs count="9">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0</xdr:rowOff>
    </xdr:from>
    <xdr:to>
      <xdr:col>1</xdr:col>
      <xdr:colOff>3693889</xdr:colOff>
      <xdr:row>3</xdr:row>
      <xdr:rowOff>6900</xdr:rowOff>
    </xdr:to>
    <xdr:pic>
      <xdr:nvPicPr>
        <xdr:cNvPr id="3" name="2 Imagen" descr="LOGO.GIF">
          <a:extLst>
            <a:ext uri="{FF2B5EF4-FFF2-40B4-BE49-F238E27FC236}">
              <a16:creationId xmlns:a16="http://schemas.microsoft.com/office/drawing/2014/main" id="{7DDC7FBB-66BC-4030-98A6-8425979AE3FD}"/>
            </a:ext>
          </a:extLst>
        </xdr:cNvPr>
        <xdr:cNvPicPr>
          <a:picLocks noChangeAspect="1"/>
        </xdr:cNvPicPr>
      </xdr:nvPicPr>
      <xdr:blipFill>
        <a:blip xmlns:r="http://schemas.openxmlformats.org/officeDocument/2006/relationships" r:embed="rId1" cstate="print"/>
        <a:srcRect/>
        <a:stretch>
          <a:fillRect/>
        </a:stretch>
      </xdr:blipFill>
      <xdr:spPr bwMode="auto">
        <a:xfrm>
          <a:off x="209550" y="590550"/>
          <a:ext cx="5084539" cy="1188000"/>
        </a:xfrm>
        <a:prstGeom prst="rect">
          <a:avLst/>
        </a:prstGeom>
        <a:noFill/>
        <a:ln w="9525">
          <a:solidFill>
            <a:schemeClr val="tx1"/>
          </a:solid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37CF9CA-EB58-4A2E-A9DC-2B1030A264C0}" name="Numeral_A" displayName="Numeral_A" ref="K5:K7" totalsRowShown="0" headerRowDxfId="8" dataDxfId="7">
  <autoFilter ref="K5:K7" xr:uid="{C37CF9CA-EB58-4A2E-A9DC-2B1030A264C0}"/>
  <tableColumns count="1">
    <tableColumn id="1" xr3:uid="{4ED2CEF6-D65B-4109-AFFF-8E074F9465A8}" name="Numeral_A" dataDxfId="6"/>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0CCA533-8091-485B-8E58-A759C9E72715}" name="Numeral_C" displayName="Numeral_C" ref="N5:N6" totalsRowShown="0" headerRowDxfId="5" dataDxfId="4">
  <autoFilter ref="N5:N6" xr:uid="{F0CCA533-8091-485B-8E58-A759C9E72715}"/>
  <tableColumns count="1">
    <tableColumn id="1" xr3:uid="{9306013E-1A06-4FAD-B756-22D44B4F9721}" name="Numeral_C" dataDxfId="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E8F4AD-2C43-46D2-946A-1F32BBA49AFB}" name="Repositorios" displayName="Repositorios" ref="Z5:Z13" totalsRowShown="0" headerRowDxfId="2" dataDxfId="1">
  <autoFilter ref="Z5:Z13" xr:uid="{38E8F4AD-2C43-46D2-946A-1F32BBA49AFB}"/>
  <tableColumns count="1">
    <tableColumn id="1" xr3:uid="{E4B5FA7A-2BBB-4F16-8EA7-3DA0154AB890}" name="REPOSITORIOS"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bancoldex.sharepoint.com/:f:/s/Proyectoplanmejoramientoarchivistico/IgCKvSZ-t3V5RbTO6mYfrKyqAarCjlJWOehA3PDnOyEPbD0?e=7GyjDS" TargetMode="External"/><Relationship Id="rId18" Type="http://schemas.openxmlformats.org/officeDocument/2006/relationships/hyperlink" Target="https://bancoldex.sharepoint.com/:f:/s/Proyectoplanmejoramientoarchivistico/IgBfodbXiIM_QbmO2_m9MpPqAQqe7SDAEXUrvLeM4LtzQbs?e=mIakux" TargetMode="External"/><Relationship Id="rId26" Type="http://schemas.openxmlformats.org/officeDocument/2006/relationships/hyperlink" Target="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TargetMode="External"/><Relationship Id="rId3" Type="http://schemas.openxmlformats.org/officeDocument/2006/relationships/hyperlink" Target="https://www.bancoldex.com/sites/default/files/2025_base_unica_de_registro_de_pqrs_vju_24092025.xlsx" TargetMode="External"/><Relationship Id="rId21" Type="http://schemas.openxmlformats.org/officeDocument/2006/relationships/hyperlink" Target="https://bancoldex.sharepoint.com/:f:/s/Proyectoplanmejoramientoarchivistico/IgAMJkojMqtgRrNLcpqifOvcAeLEBajhM7Z5k3UxLYoK8Ck?e=yKKmtk" TargetMode="External"/><Relationship Id="rId34" Type="http://schemas.openxmlformats.org/officeDocument/2006/relationships/vmlDrawing" Target="../drawings/vmlDrawing1.vml"/><Relationship Id="rId7" Type="http://schemas.openxmlformats.org/officeDocument/2006/relationships/hyperlink" Target="https://bancoldex.sharepoint.com/:f:/s/VEC-NEW/ODS/EkHEOsXRfzVKrX-jiFl2to0BUJ5kTgCJDxvIFprAgDF6oA?e=KtBqfY" TargetMode="External"/><Relationship Id="rId12" Type="http://schemas.openxmlformats.org/officeDocument/2006/relationships/hyperlink" Target="https://www.bancoldex.com/es/sobre-bancoldex/quienes-somos/informacion-de-interes-para-accionistas-e-inversionistas" TargetMode="External"/><Relationship Id="rId17" Type="http://schemas.openxmlformats.org/officeDocument/2006/relationships/hyperlink" Target="https://bancoldex.sharepoint.com/:f:/s/Proyectoplanmejoramientoarchivistico/IgBfodbXiIM_QbmO2_m9MpPqAQqe7SDAEXUrvLeM4LtzQbs?e=mIakux" TargetMode="External"/><Relationship Id="rId25" Type="http://schemas.openxmlformats.org/officeDocument/2006/relationships/hyperlink" Target="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TargetMode="External"/><Relationship Id="rId33" Type="http://schemas.openxmlformats.org/officeDocument/2006/relationships/drawing" Target="../drawings/drawing1.xml"/><Relationship Id="rId2" Type="http://schemas.openxmlformats.org/officeDocument/2006/relationships/hyperlink" Target="https://www.bancoldex.com/es/contactanos/defensor-del-consumidor-financiero" TargetMode="External"/><Relationship Id="rId16" Type="http://schemas.openxmlformats.org/officeDocument/2006/relationships/hyperlink" Target="https://bancoldex.sharepoint.com/:f:/s/Proyectoplanmejoramientoarchivistico/IgBfodbXiIM_QbmO2_m9MpPqAQqe7SDAEXUrvLeM4LtzQbs?e=mIakux" TargetMode="External"/><Relationship Id="rId20" Type="http://schemas.openxmlformats.org/officeDocument/2006/relationships/hyperlink" Target="https://bancoldex.sharepoint.com/:f:/s/Proyectoplanmejoramientoarchivistico/IgAMJkojMqtgRrNLcpqifOvcAeLEBajhM7Z5k3UxLYoK8Ck?e=yKKmtk" TargetMode="External"/><Relationship Id="rId29" Type="http://schemas.openxmlformats.org/officeDocument/2006/relationships/hyperlink" Target="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TargetMode="External"/><Relationship Id="rId1" Type="http://schemas.openxmlformats.org/officeDocument/2006/relationships/hyperlink" Target="https://bancoldex.sharepoint.com/:f:/s/OFE/EgorEoeG5iNIo_v8Rbe0Z30B4Z6PvfgEL4iqQhTXIfZPEg?e=ESHGPP" TargetMode="External"/><Relationship Id="rId6" Type="http://schemas.openxmlformats.org/officeDocument/2006/relationships/hyperlink" Target="https://bancoldex.sharepoint.com/:f:/s/VEC-NEW/ODS/Eiu1vPfB6GVLgWFHybfGMn0Byy8_SKs0v0cCeJZBRIclUQ?e=rObaz0" TargetMode="External"/><Relationship Id="rId11" Type="http://schemas.openxmlformats.org/officeDocument/2006/relationships/hyperlink" Target="https://www.bancoldex.com/es/sobre-bancoldex/quienes-somos/informacion-de-interes-para-accionistas-e-inversionistas/balance-y-valor-intrinseco/septiembre" TargetMode="External"/><Relationship Id="rId24" Type="http://schemas.openxmlformats.org/officeDocument/2006/relationships/hyperlink" Target="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TargetMode="External"/><Relationship Id="rId32" Type="http://schemas.openxmlformats.org/officeDocument/2006/relationships/printerSettings" Target="../printerSettings/printerSettings1.bin"/><Relationship Id="rId5" Type="http://schemas.openxmlformats.org/officeDocument/2006/relationships/hyperlink" Target="https://www.bancoldex.com/es/politica_tratamientos_datos_bx" TargetMode="External"/><Relationship Id="rId15" Type="http://schemas.openxmlformats.org/officeDocument/2006/relationships/hyperlink" Target="https://bancoldex.sharepoint.com/:f:/s/Proyectoplanmejoramientoarchivistico/IgBfodbXiIM_QbmO2_m9MpPqAQqe7SDAEXUrvLeM4LtzQbs?e=mIakux" TargetMode="External"/><Relationship Id="rId23" Type="http://schemas.openxmlformats.org/officeDocument/2006/relationships/hyperlink" Target="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TargetMode="External"/><Relationship Id="rId28" Type="http://schemas.openxmlformats.org/officeDocument/2006/relationships/hyperlink" Target="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TargetMode="External"/><Relationship Id="rId10" Type="http://schemas.openxmlformats.org/officeDocument/2006/relationships/hyperlink" Target="https://bancoldex.sharepoint.com/:f:/s/VEC-NEW/ODS/EibebR5EHopCoOgpTXQGVB8BTPHaFlEZ4eYO9JrPa0ac2w?e=vvFw4s" TargetMode="External"/><Relationship Id="rId19" Type="http://schemas.openxmlformats.org/officeDocument/2006/relationships/hyperlink" Target="https://bancoldex.sharepoint.com/:f:/s/Proyectoplanmejoramientoarchivistico/IgBfodbXiIM_QbmO2_m9MpPqAQqe7SDAEXUrvLeM4LtzQbs?e=mIakux" TargetMode="External"/><Relationship Id="rId31" Type="http://schemas.openxmlformats.org/officeDocument/2006/relationships/hyperlink" Target="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TargetMode="External"/><Relationship Id="rId4" Type="http://schemas.openxmlformats.org/officeDocument/2006/relationships/hyperlink" Target="https://bancoldex.sharepoint.com/sites/VFI/DFP/Documentos%20compartidos/Forms/AllItems.aspx?id=%2Fsites%2FVFI%2FDFP%2FDocumentos%20compartidos%2F4%20%2D%20Fondo%20de%20Fondos%2FCompartimento%20Bancoldex%20Capital%2F01%2E%20Comit%C3%A9%20de%20Inversiones%2F1%2E%20Reuniones&amp;viewid=c89ed672%2Df9f9%2D47ca%2D802d%2D74d53c1f6b72" TargetMode="External"/><Relationship Id="rId9" Type="http://schemas.openxmlformats.org/officeDocument/2006/relationships/hyperlink" Target="https://bancoldex.sharepoint.com/:f:/s/VEC-NEW/ODS/EgnADdMno-VMjdQu3qFzaWsBsGpYrrGdITU7RSryELKLkQ?e=y525Ay" TargetMode="External"/><Relationship Id="rId14" Type="http://schemas.openxmlformats.org/officeDocument/2006/relationships/hyperlink" Target="https://bancoldex.sharepoint.com/:f:/s/Proyectoplanmejoramientoarchivistico/IgBfodbXiIM_QbmO2_m9MpPqAQqe7SDAEXUrvLeM4LtzQbs?e=mIakux" TargetMode="External"/><Relationship Id="rId22" Type="http://schemas.openxmlformats.org/officeDocument/2006/relationships/hyperlink" Target="https://bancoldex.sharepoint.com/:f:/s/Proyectoplanmejoramientoarchivistico/IgAMJkojMqtgRrNLcpqifOvcAeLEBajhM7Z5k3UxLYoK8Ck?e=yKKmtk" TargetMode="External"/><Relationship Id="rId27" Type="http://schemas.openxmlformats.org/officeDocument/2006/relationships/hyperlink" Target="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TargetMode="External"/><Relationship Id="rId30" Type="http://schemas.openxmlformats.org/officeDocument/2006/relationships/hyperlink" Target="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TargetMode="External"/><Relationship Id="rId35" Type="http://schemas.openxmlformats.org/officeDocument/2006/relationships/comments" Target="../comments1.xml"/><Relationship Id="rId8" Type="http://schemas.openxmlformats.org/officeDocument/2006/relationships/hyperlink" Target="https://bancoldex.sharepoint.com/:f:/s/VEC-NEW/ODS/EkHEOsXRfzVKrX-jiFl2to0BUJ5kTgCJDxvIFprAgDF6oA?e=SpwQKo"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6" Type="http://schemas.openxmlformats.org/officeDocument/2006/relationships/comments" Target="../comments3.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8D7FB-739A-4A81-AFB8-31AEABCFE92B}">
  <sheetPr>
    <tabColor theme="6"/>
  </sheetPr>
  <dimension ref="A1:AD432"/>
  <sheetViews>
    <sheetView tabSelected="1" topLeftCell="A7" zoomScale="50" zoomScaleNormal="50" workbookViewId="0">
      <selection activeCell="B7" sqref="B7"/>
    </sheetView>
  </sheetViews>
  <sheetFormatPr baseColWidth="10" defaultColWidth="11.42578125" defaultRowHeight="12.75" x14ac:dyDescent="0.2"/>
  <cols>
    <col min="1" max="1" width="23.85546875" style="1" bestFit="1" customWidth="1"/>
    <col min="2" max="2" width="97.140625" style="1" customWidth="1"/>
    <col min="3" max="3" width="26.140625" style="1" customWidth="1"/>
    <col min="4" max="4" width="62.85546875" style="4" bestFit="1" customWidth="1"/>
    <col min="5" max="5" width="22.42578125" style="4" customWidth="1"/>
    <col min="6" max="6" width="35.7109375" style="4" customWidth="1"/>
    <col min="7" max="7" width="55.85546875" style="4" customWidth="1"/>
    <col min="8" max="8" width="38.42578125" style="4" bestFit="1" customWidth="1"/>
    <col min="9" max="9" width="93.28515625" style="4" bestFit="1" customWidth="1"/>
    <col min="10" max="10" width="21.5703125" style="1" customWidth="1"/>
    <col min="11" max="11" width="83.42578125" style="1" bestFit="1" customWidth="1"/>
    <col min="12" max="12" width="61.140625" style="1" bestFit="1" customWidth="1"/>
    <col min="13" max="13" width="33" style="1" customWidth="1"/>
    <col min="14" max="14" width="25.140625" style="1" customWidth="1"/>
    <col min="15" max="15" width="18.42578125" style="1" customWidth="1"/>
    <col min="16" max="16" width="17.85546875" style="1" customWidth="1"/>
    <col min="17" max="17" width="52.140625" style="1" customWidth="1"/>
    <col min="18" max="18" width="17.85546875" style="1" customWidth="1"/>
    <col min="19" max="19" width="27.28515625" style="83" customWidth="1"/>
    <col min="20" max="20" width="20.28515625" style="1" customWidth="1"/>
    <col min="21" max="21" width="21.28515625" style="1" customWidth="1"/>
    <col min="22" max="22" width="26.85546875" style="1" customWidth="1"/>
    <col min="23" max="23" width="31.28515625" style="1" customWidth="1"/>
    <col min="24" max="24" width="31.5703125" style="1" customWidth="1"/>
    <col min="25" max="25" width="38" style="1" customWidth="1"/>
    <col min="26" max="26" width="18.28515625" style="1" customWidth="1"/>
    <col min="27" max="27" width="23.5703125" style="1" customWidth="1"/>
    <col min="28" max="28" width="21.7109375" style="1" customWidth="1"/>
    <col min="29" max="29" width="145.85546875" style="1" bestFit="1" customWidth="1"/>
    <col min="30" max="30" width="57.28515625" style="1" bestFit="1" customWidth="1"/>
    <col min="31" max="16384" width="11.42578125" style="1"/>
  </cols>
  <sheetData>
    <row r="1" spans="1:30" s="47" customFormat="1" ht="47.1" customHeight="1" x14ac:dyDescent="0.2">
      <c r="A1" s="123" t="s">
        <v>566</v>
      </c>
      <c r="B1" s="124">
        <v>46021</v>
      </c>
      <c r="F1" s="47" t="s">
        <v>567</v>
      </c>
      <c r="I1" s="47" t="s">
        <v>567</v>
      </c>
      <c r="J1" s="47" t="s">
        <v>567</v>
      </c>
      <c r="S1" s="82" t="s">
        <v>567</v>
      </c>
      <c r="T1" s="47" t="s">
        <v>567</v>
      </c>
      <c r="U1" s="47" t="s">
        <v>567</v>
      </c>
      <c r="V1" s="47" t="s">
        <v>567</v>
      </c>
      <c r="W1" s="47" t="s">
        <v>567</v>
      </c>
      <c r="X1" s="47" t="s">
        <v>567</v>
      </c>
    </row>
    <row r="2" spans="1:30" s="47" customFormat="1" ht="47.1" customHeight="1" x14ac:dyDescent="0.2">
      <c r="A2" s="131" t="s">
        <v>1236</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25" t="s">
        <v>1239</v>
      </c>
      <c r="AB2" s="126"/>
      <c r="AC2" s="126"/>
      <c r="AD2" s="127"/>
    </row>
    <row r="3" spans="1:30" s="47" customFormat="1" ht="47.1" customHeight="1" x14ac:dyDescent="0.2">
      <c r="A3" s="131"/>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25" t="s">
        <v>1237</v>
      </c>
      <c r="AB3" s="126"/>
      <c r="AC3" s="126"/>
      <c r="AD3" s="127"/>
    </row>
    <row r="4" spans="1:30" s="47" customFormat="1" ht="47.1" customHeight="1" x14ac:dyDescent="0.2">
      <c r="A4" s="128" t="s">
        <v>1238</v>
      </c>
      <c r="B4" s="129"/>
      <c r="C4" s="129"/>
      <c r="D4" s="129"/>
      <c r="E4" s="129"/>
      <c r="F4" s="129"/>
      <c r="G4" s="129"/>
      <c r="H4" s="129"/>
      <c r="I4" s="129"/>
      <c r="J4" s="129"/>
      <c r="K4" s="129"/>
      <c r="L4" s="129"/>
      <c r="M4" s="129"/>
      <c r="N4" s="129"/>
      <c r="O4" s="129"/>
      <c r="P4" s="129"/>
      <c r="Q4" s="129"/>
      <c r="R4" s="129"/>
      <c r="S4" s="129"/>
      <c r="T4" s="130"/>
    </row>
    <row r="5" spans="1:30" s="47" customFormat="1" ht="33" customHeight="1" x14ac:dyDescent="0.25">
      <c r="A5" s="133" t="s">
        <v>568</v>
      </c>
      <c r="B5" s="133" t="s">
        <v>569</v>
      </c>
      <c r="C5" s="133" t="s">
        <v>570</v>
      </c>
      <c r="D5" s="132" t="s">
        <v>571</v>
      </c>
      <c r="E5" s="135" t="s">
        <v>572</v>
      </c>
      <c r="F5" s="138" t="s">
        <v>573</v>
      </c>
      <c r="G5" s="139"/>
      <c r="H5" s="139"/>
      <c r="I5" s="139"/>
      <c r="J5" s="140"/>
      <c r="K5" s="132" t="s">
        <v>574</v>
      </c>
      <c r="L5" s="134" t="s">
        <v>575</v>
      </c>
      <c r="M5" s="134"/>
      <c r="N5" s="134"/>
      <c r="O5" s="132" t="s">
        <v>576</v>
      </c>
      <c r="P5" s="132" t="s">
        <v>577</v>
      </c>
      <c r="Q5" s="132" t="s">
        <v>578</v>
      </c>
      <c r="R5" s="132" t="s">
        <v>579</v>
      </c>
      <c r="S5" s="132" t="s">
        <v>2</v>
      </c>
      <c r="T5" s="133" t="s">
        <v>3</v>
      </c>
      <c r="U5" s="133" t="s">
        <v>4</v>
      </c>
      <c r="V5" s="133" t="s">
        <v>5</v>
      </c>
      <c r="W5" s="136" t="s">
        <v>6</v>
      </c>
      <c r="X5" s="136" t="s">
        <v>7</v>
      </c>
      <c r="Y5" s="135" t="s">
        <v>580</v>
      </c>
      <c r="Z5" s="137" t="s">
        <v>581</v>
      </c>
      <c r="AA5" s="135" t="s">
        <v>582</v>
      </c>
      <c r="AB5" s="135" t="s">
        <v>583</v>
      </c>
      <c r="AC5" s="135" t="s">
        <v>584</v>
      </c>
      <c r="AD5" s="135" t="s">
        <v>585</v>
      </c>
    </row>
    <row r="6" spans="1:30" s="5" customFormat="1" ht="72" customHeight="1" x14ac:dyDescent="0.2">
      <c r="A6" s="133"/>
      <c r="B6" s="133"/>
      <c r="C6" s="133"/>
      <c r="D6" s="132"/>
      <c r="E6" s="135"/>
      <c r="F6" s="61" t="s">
        <v>586</v>
      </c>
      <c r="G6" s="61" t="s">
        <v>587</v>
      </c>
      <c r="H6" s="63" t="s">
        <v>588</v>
      </c>
      <c r="I6" s="60" t="s">
        <v>0</v>
      </c>
      <c r="J6" s="48" t="s">
        <v>1</v>
      </c>
      <c r="K6" s="132"/>
      <c r="L6" s="60" t="s">
        <v>589</v>
      </c>
      <c r="M6" s="60" t="s">
        <v>590</v>
      </c>
      <c r="N6" s="60" t="s">
        <v>591</v>
      </c>
      <c r="O6" s="132"/>
      <c r="P6" s="132"/>
      <c r="Q6" s="132"/>
      <c r="R6" s="132"/>
      <c r="S6" s="132"/>
      <c r="T6" s="133"/>
      <c r="U6" s="133"/>
      <c r="V6" s="133"/>
      <c r="W6" s="136"/>
      <c r="X6" s="136"/>
      <c r="Y6" s="135"/>
      <c r="Z6" s="137"/>
      <c r="AA6" s="135"/>
      <c r="AB6" s="135"/>
      <c r="AC6" s="135"/>
      <c r="AD6" s="135"/>
    </row>
    <row r="7" spans="1:30" ht="114.75" x14ac:dyDescent="0.2">
      <c r="A7" s="43">
        <v>1</v>
      </c>
      <c r="B7" s="49" t="s">
        <v>592</v>
      </c>
      <c r="C7" s="50" t="s">
        <v>593</v>
      </c>
      <c r="D7" s="51" t="s">
        <v>509</v>
      </c>
      <c r="E7" s="52" t="str">
        <f>IF(F7=BD!$C$12,'Matriz Final'!D7,IF(F7=BD!$C$13,"CUSTODIO",IF(F7=BD!$C$14,"DTI",IF(F7=BD!$C$15,D7&amp;"/ CUSTODIO",IF(F7=BD!$C$16,D7&amp;"/ CUSTODIO / DTI")))))</f>
        <v xml:space="preserve">PRESIDENCIA </v>
      </c>
      <c r="F7" s="12" t="s">
        <v>1136</v>
      </c>
      <c r="G7" s="51" t="s">
        <v>509</v>
      </c>
      <c r="H7" s="51" t="b">
        <f>IF(F7=BD!$C$13,"X",IF(F7=BD!$C$15,"X",IF(F7=BD!$C$16,"X")))</f>
        <v>0</v>
      </c>
      <c r="I7" s="85"/>
      <c r="J7" s="90"/>
      <c r="K7" s="53" t="s">
        <v>10</v>
      </c>
      <c r="L7" s="54" t="s">
        <v>515</v>
      </c>
      <c r="M7" s="55" t="s">
        <v>594</v>
      </c>
      <c r="N7" s="56"/>
      <c r="O7" s="56" t="s">
        <v>595</v>
      </c>
      <c r="P7" s="55" t="s">
        <v>596</v>
      </c>
      <c r="Q7" s="57" t="s">
        <v>514</v>
      </c>
      <c r="R7" s="55" t="s">
        <v>597</v>
      </c>
      <c r="S7" s="104">
        <v>1991</v>
      </c>
      <c r="T7" s="100" t="s">
        <v>1109</v>
      </c>
      <c r="U7" s="101" t="s">
        <v>1110</v>
      </c>
      <c r="V7" s="100" t="s">
        <v>1110</v>
      </c>
      <c r="W7" s="105" t="s">
        <v>1111</v>
      </c>
      <c r="X7" s="105" t="s">
        <v>1122</v>
      </c>
      <c r="Y7" s="62" t="str">
        <f>IF(Z7="CLASIFICADA","INDEFINIDA","NO APLICA")</f>
        <v>INDEFINIDA</v>
      </c>
      <c r="Z7" s="30" t="str">
        <f t="shared" ref="Z7:Z38" si="0">IF(T7&lt;&gt;"",IF(T7&lt;&gt;"PÚBLICA","CLASIFICADA","PÚBLICA"),"PENDIENTE CLASIFICAR POR CONFIDENCIALIDAD")</f>
        <v>CLASIFICADA</v>
      </c>
      <c r="AA7" s="59" t="str">
        <f t="shared" ref="AA7:AA70" si="1">IF(Z7="CLASIFICADA","TOTAL","NO APLICA")</f>
        <v>TOTAL</v>
      </c>
      <c r="AB7" s="58" t="str">
        <f>IFERROR(VLOOKUP(W7,BD!$G$6:$H$8,2,0),"PENDIENTE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7" s="58" t="str">
        <f>IFERROR(VLOOKUP(X7,BD!$K$6:$L$8,2,0),"NO APLICA")</f>
        <v>Ley 1266 de 2008 (Ley de Habeas Data). Artículo 7: Deberes de los operadores de los bancos de datos. Num. 3
"Permitir el acceso a la información únicamente a las personas que, de conformidad con lo previsto en esta ley, pueden tener acceso a ella."</v>
      </c>
      <c r="AD7" s="58" t="str">
        <f>IF(LEFT(W7,9)="Numeral_A","Constitución Política de Colombia [Const.], 1991, art. 15.",IF(LEFT(W7,9)="Numeral_C","Ley 256 de 1996 (Normas sobre competencia desleal). Artículo 16: Violación de Secretos.","NO APLICA"))</f>
        <v>Constitución Política de Colombia [Const.], 1991, art. 15.</v>
      </c>
    </row>
    <row r="8" spans="1:30" ht="90" x14ac:dyDescent="0.2">
      <c r="A8" s="43">
        <v>2</v>
      </c>
      <c r="B8" s="6" t="s">
        <v>592</v>
      </c>
      <c r="C8" s="3" t="s">
        <v>593</v>
      </c>
      <c r="D8" s="12" t="s">
        <v>509</v>
      </c>
      <c r="E8" s="26" t="str">
        <f>IF(F8=BD!$C$12,'Matriz Final'!D8,IF(F8=BD!$C$13,"CUSTODIO",IF(F8=BD!$C$14,"DTI",IF(F8=BD!$C$15,D8&amp;"/ CUSTODIO",IF(F8=BD!$C$16,D8&amp;"/ CUSTODIO / DTI")))))</f>
        <v>DTI</v>
      </c>
      <c r="F8" s="12" t="s">
        <v>1142</v>
      </c>
      <c r="G8" s="12" t="s">
        <v>509</v>
      </c>
      <c r="H8" s="51" t="b">
        <f>IF(F8=BD!$C$13,"X",IF(F8=BD!$C$15,"X",IF(F8=BD!$C$16,"X")))</f>
        <v>0</v>
      </c>
      <c r="I8" s="85" t="s">
        <v>1147</v>
      </c>
      <c r="J8" s="87" t="s">
        <v>1154</v>
      </c>
      <c r="K8" s="13" t="s">
        <v>10</v>
      </c>
      <c r="L8" s="19" t="s">
        <v>30</v>
      </c>
      <c r="M8" s="21" t="s">
        <v>594</v>
      </c>
      <c r="N8" s="2"/>
      <c r="O8" s="2" t="s">
        <v>595</v>
      </c>
      <c r="P8" s="21" t="s">
        <v>596</v>
      </c>
      <c r="Q8" s="25" t="s">
        <v>29</v>
      </c>
      <c r="R8" s="21" t="s">
        <v>597</v>
      </c>
      <c r="S8" s="104">
        <v>2011</v>
      </c>
      <c r="T8" s="100" t="s">
        <v>1118</v>
      </c>
      <c r="U8" s="101" t="s">
        <v>1110</v>
      </c>
      <c r="V8" s="100" t="s">
        <v>1119</v>
      </c>
      <c r="W8" s="105" t="s">
        <v>1120</v>
      </c>
      <c r="X8" s="105" t="s">
        <v>1115</v>
      </c>
      <c r="Y8" s="62" t="str">
        <f t="shared" ref="Y8:Y71" si="2">IF(Z8="CLASIFICADA","INDEFINIDA","NO APLICA")</f>
        <v>INDEFINIDA</v>
      </c>
      <c r="Z8" s="30" t="str">
        <f t="shared" si="0"/>
        <v>CLASIFICADA</v>
      </c>
      <c r="AA8" s="29" t="str">
        <f t="shared" si="1"/>
        <v>TOTAL</v>
      </c>
      <c r="AB8" s="30" t="str">
        <f>IFERROR(VLOOKUP(W8,BD!$G$6:$H$8,2,0),"PENDIENTE TIPO DE INFORMACIÓN CONTENIDA")</f>
        <v>Art. 18, Ley 1712 de 2014. Num. c: Los secretos comerciales, industriales y profesionales.</v>
      </c>
      <c r="AC8" s="30" t="str">
        <f>IFERROR(VLOOKUP(X8,BD!$K$6:$L$8,2,0),"NO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8" s="58" t="str">
        <f t="shared" ref="AD8:AD62" si="3">IF(LEFT(W8,9)="Numeral_A","Constitución Política de Colombia [Const.], 1991, art. 15.",IF(LEFT(W8,9)="Numeral_C","Ley 256 de 1996 (Normas sobre competencia desleal). Artículo 16: Violación de Secretos.","NO APLICA"))</f>
        <v>Ley 256 de 1996 (Normas sobre competencia desleal). Artículo 16: Violación de Secretos.</v>
      </c>
    </row>
    <row r="9" spans="1:30" ht="90" x14ac:dyDescent="0.2">
      <c r="A9" s="43">
        <v>3</v>
      </c>
      <c r="B9" s="6" t="s">
        <v>592</v>
      </c>
      <c r="C9" s="3" t="s">
        <v>593</v>
      </c>
      <c r="D9" s="12" t="s">
        <v>509</v>
      </c>
      <c r="E9" s="26" t="str">
        <f>IF(F9=BD!$C$12,'Matriz Final'!D9,IF(F9=BD!$C$13,"CUSTODIO",IF(F9=BD!$C$14,"DTI",IF(F9=BD!$C$15,D9&amp;"/ CUSTODIO",IF(F9=BD!$C$16,D9&amp;"/ CUSTODIO / DTI")))))</f>
        <v>DTI</v>
      </c>
      <c r="F9" s="12" t="s">
        <v>1142</v>
      </c>
      <c r="G9" s="12" t="s">
        <v>509</v>
      </c>
      <c r="H9" s="51" t="b">
        <f>IF(F9=BD!$C$13,"X",IF(F9=BD!$C$15,"X",IF(F9=BD!$C$16,"X")))</f>
        <v>0</v>
      </c>
      <c r="I9" s="85" t="s">
        <v>1147</v>
      </c>
      <c r="J9" s="87" t="s">
        <v>1154</v>
      </c>
      <c r="K9" s="13" t="s">
        <v>10</v>
      </c>
      <c r="L9" s="19" t="s">
        <v>521</v>
      </c>
      <c r="M9" s="21" t="s">
        <v>594</v>
      </c>
      <c r="N9" s="2"/>
      <c r="O9" s="2" t="s">
        <v>595</v>
      </c>
      <c r="P9" s="21" t="s">
        <v>596</v>
      </c>
      <c r="Q9" s="25" t="s">
        <v>520</v>
      </c>
      <c r="R9" s="21" t="s">
        <v>597</v>
      </c>
      <c r="S9" s="104">
        <v>2011</v>
      </c>
      <c r="T9" s="100" t="s">
        <v>1118</v>
      </c>
      <c r="U9" s="101" t="s">
        <v>1110</v>
      </c>
      <c r="V9" s="100" t="s">
        <v>1119</v>
      </c>
      <c r="W9" s="105" t="s">
        <v>1120</v>
      </c>
      <c r="X9" s="105" t="s">
        <v>1115</v>
      </c>
      <c r="Y9" s="62" t="str">
        <f t="shared" si="2"/>
        <v>INDEFINIDA</v>
      </c>
      <c r="Z9" s="30" t="str">
        <f t="shared" si="0"/>
        <v>CLASIFICADA</v>
      </c>
      <c r="AA9" s="29" t="str">
        <f t="shared" si="1"/>
        <v>TOTAL</v>
      </c>
      <c r="AB9" s="30" t="str">
        <f>IFERROR(VLOOKUP(W9,BD!$G$6:$H$8,2,0),"PENDIENTE TIPO DE INFORMACIÓN CONTENIDA")</f>
        <v>Art. 18, Ley 1712 de 2014. Num. c: Los secretos comerciales, industriales y profesionales.</v>
      </c>
      <c r="AC9" s="30" t="str">
        <f>IFERROR(VLOOKUP(X9,BD!$K$6:$L$8,2,0),"NO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9" s="58" t="str">
        <f t="shared" si="3"/>
        <v>Ley 256 de 1996 (Normas sobre competencia desleal). Artículo 16: Violación de Secretos.</v>
      </c>
    </row>
    <row r="10" spans="1:30" ht="114.75" x14ac:dyDescent="0.2">
      <c r="A10" s="43">
        <v>4</v>
      </c>
      <c r="B10" s="6" t="s">
        <v>592</v>
      </c>
      <c r="C10" s="3" t="s">
        <v>593</v>
      </c>
      <c r="D10" s="12" t="s">
        <v>509</v>
      </c>
      <c r="E10" s="26" t="str">
        <f>IF(F10=BD!$C$12,'Matriz Final'!D10,IF(F10=BD!$C$13,"CUSTODIO",IF(F10=BD!$C$14,"DTI",IF(F10=BD!$C$15,D10&amp;"/ CUSTODIO",IF(F10=BD!$C$16,D10&amp;"/ CUSTODIO / DTI")))))</f>
        <v xml:space="preserve">PRESIDENCIA </v>
      </c>
      <c r="F10" s="12" t="s">
        <v>1136</v>
      </c>
      <c r="G10" s="12" t="s">
        <v>509</v>
      </c>
      <c r="H10" s="51" t="b">
        <f>IF(F10=BD!$C$13,"X",IF(F10=BD!$C$15,"X",IF(F10=BD!$C$16,"X")))</f>
        <v>0</v>
      </c>
      <c r="I10" s="85"/>
      <c r="J10" s="87"/>
      <c r="K10" s="13" t="s">
        <v>10</v>
      </c>
      <c r="L10" s="19" t="s">
        <v>34</v>
      </c>
      <c r="M10" s="21" t="s">
        <v>594</v>
      </c>
      <c r="N10" s="2"/>
      <c r="O10" s="2" t="s">
        <v>595</v>
      </c>
      <c r="P10" s="21" t="s">
        <v>596</v>
      </c>
      <c r="Q10" s="25" t="s">
        <v>33</v>
      </c>
      <c r="R10" s="21" t="s">
        <v>597</v>
      </c>
      <c r="S10" s="104">
        <v>1991</v>
      </c>
      <c r="T10" s="100" t="s">
        <v>1109</v>
      </c>
      <c r="U10" s="101" t="s">
        <v>1110</v>
      </c>
      <c r="V10" s="100" t="s">
        <v>1110</v>
      </c>
      <c r="W10" s="105" t="s">
        <v>1111</v>
      </c>
      <c r="X10" s="105" t="s">
        <v>1122</v>
      </c>
      <c r="Y10" s="62" t="str">
        <f t="shared" si="2"/>
        <v>INDEFINIDA</v>
      </c>
      <c r="Z10" s="30" t="str">
        <f t="shared" si="0"/>
        <v>CLASIFICADA</v>
      </c>
      <c r="AA10" s="29" t="str">
        <f t="shared" si="1"/>
        <v>TOTAL</v>
      </c>
      <c r="AB10" s="30" t="str">
        <f>IFERROR(VLOOKUP(W10,BD!$G$6:$H$8,2,0),"PENDIENTE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0" s="30" t="str">
        <f>IFERROR(VLOOKUP(X10,BD!$K$6:$L$8,2,0),"NO APLICA")</f>
        <v>Ley 1266 de 2008 (Ley de Habeas Data). Artículo 7: Deberes de los operadores de los bancos de datos. Num. 3
"Permitir el acceso a la información únicamente a las personas que, de conformidad con lo previsto en esta ley, pueden tener acceso a ella."</v>
      </c>
      <c r="AD10" s="58" t="str">
        <f t="shared" si="3"/>
        <v>Constitución Política de Colombia [Const.], 1991, art. 15.</v>
      </c>
    </row>
    <row r="11" spans="1:30" ht="90" x14ac:dyDescent="0.2">
      <c r="A11" s="43">
        <v>5</v>
      </c>
      <c r="B11" s="6" t="s">
        <v>592</v>
      </c>
      <c r="C11" s="3" t="s">
        <v>593</v>
      </c>
      <c r="D11" s="12" t="s">
        <v>509</v>
      </c>
      <c r="E11" s="26" t="str">
        <f>IF(F11=BD!$C$12,'Matriz Final'!D11,IF(F11=BD!$C$13,"CUSTODIO",IF(F11=BD!$C$14,"DTI",IF(F11=BD!$C$15,D11&amp;"/ CUSTODIO",IF(F11=BD!$C$16,D11&amp;"/ CUSTODIO / DTI")))))</f>
        <v>DTI</v>
      </c>
      <c r="F11" s="12" t="s">
        <v>1142</v>
      </c>
      <c r="G11" s="12" t="s">
        <v>509</v>
      </c>
      <c r="H11" s="51" t="b">
        <f>IF(F11=BD!$C$13,"X",IF(F11=BD!$C$15,"X",IF(F11=BD!$C$16,"X")))</f>
        <v>0</v>
      </c>
      <c r="I11" s="85" t="s">
        <v>1147</v>
      </c>
      <c r="J11" s="87" t="s">
        <v>1154</v>
      </c>
      <c r="K11" s="13" t="s">
        <v>10</v>
      </c>
      <c r="L11" s="19" t="s">
        <v>517</v>
      </c>
      <c r="M11" s="21" t="s">
        <v>594</v>
      </c>
      <c r="N11" s="2"/>
      <c r="O11" s="2" t="s">
        <v>595</v>
      </c>
      <c r="P11" s="21" t="s">
        <v>596</v>
      </c>
      <c r="Q11" s="25" t="s">
        <v>516</v>
      </c>
      <c r="R11" s="21" t="s">
        <v>597</v>
      </c>
      <c r="S11" s="104">
        <v>2011</v>
      </c>
      <c r="T11" s="100" t="s">
        <v>1118</v>
      </c>
      <c r="U11" s="101" t="s">
        <v>1110</v>
      </c>
      <c r="V11" s="100" t="s">
        <v>1119</v>
      </c>
      <c r="W11" s="105" t="s">
        <v>1120</v>
      </c>
      <c r="X11" s="105" t="s">
        <v>1115</v>
      </c>
      <c r="Y11" s="62" t="str">
        <f t="shared" si="2"/>
        <v>INDEFINIDA</v>
      </c>
      <c r="Z11" s="30" t="str">
        <f t="shared" si="0"/>
        <v>CLASIFICADA</v>
      </c>
      <c r="AA11" s="29" t="str">
        <f t="shared" si="1"/>
        <v>TOTAL</v>
      </c>
      <c r="AB11" s="30" t="str">
        <f>IFERROR(VLOOKUP(W11,BD!$G$6:$H$8,2,0),"PENDIENTE TIPO DE INFORMACIÓN CONTENIDA")</f>
        <v>Art. 18, Ley 1712 de 2014. Num. c: Los secretos comerciales, industriales y profesionales.</v>
      </c>
      <c r="AC11" s="30" t="str">
        <f>IFERROR(VLOOKUP(X11,BD!$K$6:$L$8,2,0),"NO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11" s="58" t="str">
        <f t="shared" si="3"/>
        <v>Ley 256 de 1996 (Normas sobre competencia desleal). Artículo 16: Violación de Secretos.</v>
      </c>
    </row>
    <row r="12" spans="1:30" ht="90" x14ac:dyDescent="0.2">
      <c r="A12" s="43">
        <v>6</v>
      </c>
      <c r="B12" s="6" t="s">
        <v>592</v>
      </c>
      <c r="C12" s="3" t="s">
        <v>593</v>
      </c>
      <c r="D12" s="12" t="s">
        <v>509</v>
      </c>
      <c r="E12" s="26" t="str">
        <f>IF(F12=BD!$C$12,'Matriz Final'!D12,IF(F12=BD!$C$13,"CUSTODIO",IF(F12=BD!$C$14,"DTI",IF(F12=BD!$C$15,D12&amp;"/ CUSTODIO",IF(F12=BD!$C$16,D12&amp;"/ CUSTODIO / DTI")))))</f>
        <v>DTI</v>
      </c>
      <c r="F12" s="12" t="s">
        <v>1142</v>
      </c>
      <c r="G12" s="12" t="s">
        <v>509</v>
      </c>
      <c r="H12" s="51" t="b">
        <f>IF(F12=BD!$C$13,"X",IF(F12=BD!$C$15,"X",IF(F12=BD!$C$16,"X")))</f>
        <v>0</v>
      </c>
      <c r="I12" s="85" t="s">
        <v>1147</v>
      </c>
      <c r="J12" s="87" t="s">
        <v>1154</v>
      </c>
      <c r="K12" s="13" t="s">
        <v>10</v>
      </c>
      <c r="L12" s="19" t="s">
        <v>519</v>
      </c>
      <c r="M12" s="21" t="s">
        <v>594</v>
      </c>
      <c r="N12" s="2"/>
      <c r="O12" s="2" t="s">
        <v>595</v>
      </c>
      <c r="P12" s="21" t="s">
        <v>596</v>
      </c>
      <c r="Q12" s="25" t="s">
        <v>518</v>
      </c>
      <c r="R12" s="21" t="s">
        <v>597</v>
      </c>
      <c r="S12" s="104">
        <v>2011</v>
      </c>
      <c r="T12" s="100" t="s">
        <v>1118</v>
      </c>
      <c r="U12" s="101" t="s">
        <v>1110</v>
      </c>
      <c r="V12" s="100" t="s">
        <v>1119</v>
      </c>
      <c r="W12" s="105" t="s">
        <v>1120</v>
      </c>
      <c r="X12" s="105" t="s">
        <v>1115</v>
      </c>
      <c r="Y12" s="62" t="str">
        <f t="shared" si="2"/>
        <v>INDEFINIDA</v>
      </c>
      <c r="Z12" s="30" t="str">
        <f t="shared" si="0"/>
        <v>CLASIFICADA</v>
      </c>
      <c r="AA12" s="29" t="str">
        <f t="shared" si="1"/>
        <v>TOTAL</v>
      </c>
      <c r="AB12" s="30" t="str">
        <f>IFERROR(VLOOKUP(W12,BD!$G$6:$H$8,2,0),"PENDIENTE TIPO DE INFORMACIÓN CONTENIDA")</f>
        <v>Art. 18, Ley 1712 de 2014. Num. c: Los secretos comerciales, industriales y profesionales.</v>
      </c>
      <c r="AC12" s="30" t="str">
        <f>IFERROR(VLOOKUP(X12,BD!$K$6:$L$8,2,0),"NO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12" s="58" t="str">
        <f t="shared" si="3"/>
        <v>Ley 256 de 1996 (Normas sobre competencia desleal). Artículo 16: Violación de Secretos.</v>
      </c>
    </row>
    <row r="13" spans="1:30" ht="101.25" x14ac:dyDescent="0.2">
      <c r="A13" s="43">
        <v>7</v>
      </c>
      <c r="B13" s="6" t="s">
        <v>598</v>
      </c>
      <c r="C13" s="3" t="s">
        <v>593</v>
      </c>
      <c r="D13" s="12" t="s">
        <v>509</v>
      </c>
      <c r="E13" s="26" t="str">
        <f>IF(F13=BD!$C$12,'Matriz Final'!D13,IF(F13=BD!$C$13,"CUSTODIO",IF(F13=BD!$C$14,"DTI",IF(F13=BD!$C$15,D13&amp;"/ CUSTODIO",IF(F13=BD!$C$16,D13&amp;"/ CUSTODIO / DTI")))))</f>
        <v>DTI</v>
      </c>
      <c r="F13" s="12" t="s">
        <v>1142</v>
      </c>
      <c r="G13" s="12" t="s">
        <v>509</v>
      </c>
      <c r="H13" s="51" t="b">
        <f>IF(F13=BD!$C$13,"X",IF(F13=BD!$C$15,"X",IF(F13=BD!$C$16,"X")))</f>
        <v>0</v>
      </c>
      <c r="I13" s="91" t="s">
        <v>1140</v>
      </c>
      <c r="J13" s="91" t="s">
        <v>1220</v>
      </c>
      <c r="K13" s="13" t="s">
        <v>25</v>
      </c>
      <c r="L13" s="19" t="s">
        <v>513</v>
      </c>
      <c r="M13" s="21" t="s">
        <v>599</v>
      </c>
      <c r="N13" s="2"/>
      <c r="O13" s="2" t="s">
        <v>595</v>
      </c>
      <c r="P13" s="21" t="s">
        <v>596</v>
      </c>
      <c r="Q13" s="25" t="s">
        <v>512</v>
      </c>
      <c r="R13" s="21" t="s">
        <v>597</v>
      </c>
      <c r="S13" s="101">
        <v>2024</v>
      </c>
      <c r="T13" s="114" t="s">
        <v>1125</v>
      </c>
      <c r="U13" s="114" t="s">
        <v>1119</v>
      </c>
      <c r="V13" s="114" t="s">
        <v>1126</v>
      </c>
      <c r="W13" s="105" t="s">
        <v>1127</v>
      </c>
      <c r="X13" s="105"/>
      <c r="Y13" s="62" t="str">
        <f t="shared" si="2"/>
        <v>NO APLICA</v>
      </c>
      <c r="Z13" s="30" t="str">
        <f t="shared" si="0"/>
        <v>PÚBLICA</v>
      </c>
      <c r="AA13" s="29" t="str">
        <f t="shared" si="1"/>
        <v>NO APLICA</v>
      </c>
      <c r="AB13" s="30" t="str">
        <f>IFERROR(VLOOKUP(W13,BD!$G$6:$H$8,2,0),"PENDIENTE TIPO DE INFORMACIÓN CONTENIDA")</f>
        <v>NO APLICA</v>
      </c>
      <c r="AC13" s="30" t="str">
        <f>IFERROR(VLOOKUP(X13,BD!$K$6:$L$8,2,0),"NO APLICA")</f>
        <v>NO APLICA</v>
      </c>
      <c r="AD13" s="58" t="str">
        <f t="shared" si="3"/>
        <v>NO APLICA</v>
      </c>
    </row>
    <row r="14" spans="1:30" ht="101.25" x14ac:dyDescent="0.2">
      <c r="A14" s="43">
        <v>8</v>
      </c>
      <c r="B14" s="6" t="s">
        <v>598</v>
      </c>
      <c r="C14" s="3" t="s">
        <v>593</v>
      </c>
      <c r="D14" s="12" t="s">
        <v>509</v>
      </c>
      <c r="E14" s="26" t="b">
        <f>IF(F14=BD!$C$12,'Matriz Final'!D14,IF(F14=BD!$C$13,"CUSTODIO",IF(F14=BD!$C$14,"DTI",IF(F14=BD!$C$15,D14&amp;"/ CUSTODIO",IF(F14=BD!$C$16,D14&amp;"/ CUSTODIO / DTI")))))</f>
        <v>0</v>
      </c>
      <c r="F14" s="12"/>
      <c r="G14" s="12" t="s">
        <v>509</v>
      </c>
      <c r="H14" s="51" t="b">
        <f>IF(F14=BD!$C$13,"X",IF(F14=BD!$C$15,"X",IF(F14=BD!$C$16,"X")))</f>
        <v>0</v>
      </c>
      <c r="I14" s="85"/>
      <c r="J14" s="86" t="s">
        <v>1042</v>
      </c>
      <c r="K14" s="13" t="s">
        <v>173</v>
      </c>
      <c r="L14" s="19" t="s">
        <v>523</v>
      </c>
      <c r="M14" s="21" t="s">
        <v>600</v>
      </c>
      <c r="N14" s="2"/>
      <c r="O14" s="2" t="s">
        <v>595</v>
      </c>
      <c r="P14" s="21" t="s">
        <v>596</v>
      </c>
      <c r="Q14" s="25" t="s">
        <v>522</v>
      </c>
      <c r="R14" s="21" t="s">
        <v>597</v>
      </c>
      <c r="S14" s="104" t="s">
        <v>1042</v>
      </c>
      <c r="T14" s="100"/>
      <c r="U14" s="101"/>
      <c r="V14" s="100"/>
      <c r="W14" s="105"/>
      <c r="X14" s="105"/>
      <c r="Y14" s="62" t="str">
        <f t="shared" si="2"/>
        <v>NO APLICA</v>
      </c>
      <c r="Z14" s="30" t="str">
        <f t="shared" si="0"/>
        <v>PENDIENTE CLASIFICAR POR CONFIDENCIALIDAD</v>
      </c>
      <c r="AA14" s="29" t="str">
        <f t="shared" si="1"/>
        <v>NO APLICA</v>
      </c>
      <c r="AB14" s="30" t="str">
        <f>IFERROR(VLOOKUP(W14,BD!$G$6:$H$8,2,0),"PENDIENTE TIPO DE INFORMACIÓN CONTENIDA")</f>
        <v>PENDIENTE TIPO DE INFORMACIÓN CONTENIDA</v>
      </c>
      <c r="AC14" s="30" t="str">
        <f>IFERROR(VLOOKUP(X14,BD!$K$6:$L$8,2,0),"NO APLICA")</f>
        <v>NO APLICA</v>
      </c>
      <c r="AD14" s="58" t="str">
        <f t="shared" si="3"/>
        <v>NO APLICA</v>
      </c>
    </row>
    <row r="15" spans="1:30" ht="101.25" x14ac:dyDescent="0.2">
      <c r="A15" s="43">
        <v>9</v>
      </c>
      <c r="B15" s="6" t="s">
        <v>598</v>
      </c>
      <c r="C15" s="3" t="s">
        <v>593</v>
      </c>
      <c r="D15" s="12" t="s">
        <v>509</v>
      </c>
      <c r="E15" s="26" t="str">
        <f>IF(F15=BD!$C$12,'Matriz Final'!D15,IF(F15=BD!$C$13,"CUSTODIO",IF(F15=BD!$C$14,"DTI",IF(F15=BD!$C$15,D15&amp;"/ CUSTODIO",IF(F15=BD!$C$16,D15&amp;"/ CUSTODIO / DTI")))))</f>
        <v>DTI</v>
      </c>
      <c r="F15" s="12" t="s">
        <v>1142</v>
      </c>
      <c r="G15" s="12" t="s">
        <v>509</v>
      </c>
      <c r="H15" s="51" t="b">
        <f>IF(F15=BD!$C$13,"X",IF(F15=BD!$C$15,"X",IF(F15=BD!$C$16,"X")))</f>
        <v>0</v>
      </c>
      <c r="I15" s="85" t="s">
        <v>1148</v>
      </c>
      <c r="J15" s="87" t="s">
        <v>1210</v>
      </c>
      <c r="K15" s="13" t="s">
        <v>173</v>
      </c>
      <c r="L15" s="19" t="s">
        <v>428</v>
      </c>
      <c r="M15" s="21" t="s">
        <v>600</v>
      </c>
      <c r="N15" s="2"/>
      <c r="O15" s="2" t="s">
        <v>595</v>
      </c>
      <c r="P15" s="21" t="s">
        <v>596</v>
      </c>
      <c r="Q15" s="25" t="s">
        <v>427</v>
      </c>
      <c r="R15" s="21" t="s">
        <v>597</v>
      </c>
      <c r="S15" s="104">
        <v>2000</v>
      </c>
      <c r="T15" s="100" t="s">
        <v>1118</v>
      </c>
      <c r="U15" s="101" t="s">
        <v>1110</v>
      </c>
      <c r="V15" s="100" t="s">
        <v>1110</v>
      </c>
      <c r="W15" s="105" t="s">
        <v>1127</v>
      </c>
      <c r="X15" s="105"/>
      <c r="Y15" s="62" t="str">
        <f t="shared" si="2"/>
        <v>INDEFINIDA</v>
      </c>
      <c r="Z15" s="30" t="str">
        <f t="shared" si="0"/>
        <v>CLASIFICADA</v>
      </c>
      <c r="AA15" s="29" t="str">
        <f t="shared" si="1"/>
        <v>TOTAL</v>
      </c>
      <c r="AB15" s="30" t="str">
        <f>IFERROR(VLOOKUP(W15,BD!$G$6:$H$8,2,0),"PENDIENTE TIPO DE INFORMACIÓN CONTENIDA")</f>
        <v>NO APLICA</v>
      </c>
      <c r="AC15" s="30" t="str">
        <f>IFERROR(VLOOKUP(X15,BD!$K$6:$L$8,2,0),"NO APLICA")</f>
        <v>NO APLICA</v>
      </c>
      <c r="AD15" s="58" t="str">
        <f t="shared" si="3"/>
        <v>NO APLICA</v>
      </c>
    </row>
    <row r="16" spans="1:30" ht="101.25" x14ac:dyDescent="0.2">
      <c r="A16" s="43">
        <v>10</v>
      </c>
      <c r="B16" s="6" t="s">
        <v>598</v>
      </c>
      <c r="C16" s="3" t="s">
        <v>593</v>
      </c>
      <c r="D16" s="12" t="s">
        <v>509</v>
      </c>
      <c r="E16" s="26" t="b">
        <f>IF(F16=BD!$C$12,'Matriz Final'!D16,IF(F16=BD!$C$13,"CUSTODIO",IF(F16=BD!$C$14,"DTI",IF(F16=BD!$C$15,D16&amp;"/ CUSTODIO",IF(F16=BD!$C$16,D16&amp;"/ CUSTODIO / DTI")))))</f>
        <v>0</v>
      </c>
      <c r="F16" s="12"/>
      <c r="G16" s="12" t="s">
        <v>509</v>
      </c>
      <c r="H16" s="51" t="b">
        <f>IF(F16=BD!$C$13,"X",IF(F16=BD!$C$15,"X",IF(F16=BD!$C$16,"X")))</f>
        <v>0</v>
      </c>
      <c r="I16" s="85"/>
      <c r="J16" s="86" t="s">
        <v>1042</v>
      </c>
      <c r="K16" s="13" t="s">
        <v>173</v>
      </c>
      <c r="L16" s="19" t="s">
        <v>511</v>
      </c>
      <c r="M16" s="21" t="s">
        <v>600</v>
      </c>
      <c r="N16" s="2"/>
      <c r="O16" s="2" t="s">
        <v>595</v>
      </c>
      <c r="P16" s="21" t="s">
        <v>596</v>
      </c>
      <c r="Q16" s="25" t="s">
        <v>510</v>
      </c>
      <c r="R16" s="21" t="s">
        <v>597</v>
      </c>
      <c r="S16" s="104" t="s">
        <v>1042</v>
      </c>
      <c r="T16" s="100"/>
      <c r="U16" s="101"/>
      <c r="V16" s="100"/>
      <c r="W16" s="105"/>
      <c r="X16" s="105"/>
      <c r="Y16" s="62" t="str">
        <f t="shared" si="2"/>
        <v>NO APLICA</v>
      </c>
      <c r="Z16" s="30" t="str">
        <f t="shared" si="0"/>
        <v>PENDIENTE CLASIFICAR POR CONFIDENCIALIDAD</v>
      </c>
      <c r="AA16" s="29" t="str">
        <f t="shared" si="1"/>
        <v>NO APLICA</v>
      </c>
      <c r="AB16" s="30" t="str">
        <f>IFERROR(VLOOKUP(W16,BD!$G$6:$H$8,2,0),"PENDIENTE TIPO DE INFORMACIÓN CONTENIDA")</f>
        <v>PENDIENTE TIPO DE INFORMACIÓN CONTENIDA</v>
      </c>
      <c r="AC16" s="30" t="str">
        <f>IFERROR(VLOOKUP(X16,BD!$K$6:$L$8,2,0),"NO APLICA")</f>
        <v>NO APLICA</v>
      </c>
      <c r="AD16" s="58" t="str">
        <f t="shared" si="3"/>
        <v>NO APLICA</v>
      </c>
    </row>
    <row r="17" spans="1:30" ht="90" x14ac:dyDescent="0.2">
      <c r="A17" s="43">
        <v>11</v>
      </c>
      <c r="B17" s="7" t="s">
        <v>601</v>
      </c>
      <c r="C17" s="3" t="s">
        <v>593</v>
      </c>
      <c r="D17" s="12" t="s">
        <v>107</v>
      </c>
      <c r="E17" s="26" t="str">
        <f>IF(F17=BD!$C$12,'Matriz Final'!D17,IF(F17=BD!$C$13,"CUSTODIO",IF(F17=BD!$C$14,"DTI",IF(F17=BD!$C$15,D17&amp;"/ CUSTODIO",IF(F17=BD!$C$16,D17&amp;"/ CUSTODIO / DTI")))))</f>
        <v>DTI</v>
      </c>
      <c r="F17" s="12" t="s">
        <v>1142</v>
      </c>
      <c r="G17" s="12" t="s">
        <v>107</v>
      </c>
      <c r="H17" s="51" t="b">
        <f>IF(F17=BD!$C$13,"X",IF(F17=BD!$C$15,"X",IF(F17=BD!$C$16,"X")))</f>
        <v>0</v>
      </c>
      <c r="I17" s="85" t="s">
        <v>1140</v>
      </c>
      <c r="J17" s="87" t="s">
        <v>1216</v>
      </c>
      <c r="K17" s="13" t="s">
        <v>109</v>
      </c>
      <c r="L17" s="19" t="s">
        <v>110</v>
      </c>
      <c r="M17" s="21" t="s">
        <v>602</v>
      </c>
      <c r="N17" s="2"/>
      <c r="O17" s="2" t="s">
        <v>595</v>
      </c>
      <c r="P17" s="21" t="s">
        <v>596</v>
      </c>
      <c r="Q17" s="25" t="s">
        <v>108</v>
      </c>
      <c r="R17" s="21" t="s">
        <v>603</v>
      </c>
      <c r="S17" s="104">
        <v>2023</v>
      </c>
      <c r="T17" s="100" t="s">
        <v>1125</v>
      </c>
      <c r="U17" s="101" t="s">
        <v>1126</v>
      </c>
      <c r="V17" s="100" t="s">
        <v>1126</v>
      </c>
      <c r="W17" s="105" t="s">
        <v>1127</v>
      </c>
      <c r="X17" s="105"/>
      <c r="Y17" s="62" t="str">
        <f t="shared" si="2"/>
        <v>NO APLICA</v>
      </c>
      <c r="Z17" s="30" t="str">
        <f t="shared" si="0"/>
        <v>PÚBLICA</v>
      </c>
      <c r="AA17" s="29" t="str">
        <f t="shared" si="1"/>
        <v>NO APLICA</v>
      </c>
      <c r="AB17" s="30" t="str">
        <f>IFERROR(VLOOKUP(W17,BD!$G$6:$H$8,2,0),"PENDIENTE TIPO DE INFORMACIÓN CONTENIDA")</f>
        <v>NO APLICA</v>
      </c>
      <c r="AC17" s="30" t="str">
        <f>IFERROR(VLOOKUP(X17,BD!$K$6:$L$8,2,0),"NO APLICA")</f>
        <v>NO APLICA</v>
      </c>
      <c r="AD17" s="58" t="str">
        <f t="shared" si="3"/>
        <v>NO APLICA</v>
      </c>
    </row>
    <row r="18" spans="1:30" ht="90" x14ac:dyDescent="0.2">
      <c r="A18" s="43">
        <v>12</v>
      </c>
      <c r="B18" s="7" t="s">
        <v>601</v>
      </c>
      <c r="C18" s="3" t="s">
        <v>593</v>
      </c>
      <c r="D18" s="12" t="s">
        <v>107</v>
      </c>
      <c r="E18" s="26" t="str">
        <f>IF(F18=BD!$C$12,'Matriz Final'!D18,IF(F18=BD!$C$13,"CUSTODIO",IF(F18=BD!$C$14,"DTI",IF(F18=BD!$C$15,D18&amp;"/ CUSTODIO",IF(F18=BD!$C$16,D18&amp;"/ CUSTODIO / DTI")))))</f>
        <v>DTI</v>
      </c>
      <c r="F18" s="12" t="s">
        <v>1142</v>
      </c>
      <c r="G18" s="12" t="s">
        <v>107</v>
      </c>
      <c r="H18" s="51" t="b">
        <f>IF(F18=BD!$C$13,"X",IF(F18=BD!$C$15,"X",IF(F18=BD!$C$16,"X")))</f>
        <v>0</v>
      </c>
      <c r="I18" s="85" t="s">
        <v>1140</v>
      </c>
      <c r="J18" s="87" t="s">
        <v>1216</v>
      </c>
      <c r="K18" s="13" t="s">
        <v>109</v>
      </c>
      <c r="L18" s="19" t="s">
        <v>111</v>
      </c>
      <c r="M18" s="21" t="s">
        <v>604</v>
      </c>
      <c r="N18" s="2"/>
      <c r="O18" s="2" t="s">
        <v>595</v>
      </c>
      <c r="P18" s="21" t="s">
        <v>596</v>
      </c>
      <c r="Q18" s="25" t="s">
        <v>108</v>
      </c>
      <c r="R18" s="21" t="s">
        <v>605</v>
      </c>
      <c r="S18" s="104">
        <v>2023</v>
      </c>
      <c r="T18" s="100" t="s">
        <v>1125</v>
      </c>
      <c r="U18" s="101" t="s">
        <v>1126</v>
      </c>
      <c r="V18" s="100" t="s">
        <v>1126</v>
      </c>
      <c r="W18" s="105" t="s">
        <v>1127</v>
      </c>
      <c r="X18" s="105"/>
      <c r="Y18" s="62" t="str">
        <f t="shared" si="2"/>
        <v>NO APLICA</v>
      </c>
      <c r="Z18" s="30" t="str">
        <f t="shared" si="0"/>
        <v>PÚBLICA</v>
      </c>
      <c r="AA18" s="29" t="str">
        <f t="shared" si="1"/>
        <v>NO APLICA</v>
      </c>
      <c r="AB18" s="30" t="str">
        <f>IFERROR(VLOOKUP(W18,BD!$G$6:$H$8,2,0),"PENDIENTE TIPO DE INFORMACIÓN CONTENIDA")</f>
        <v>NO APLICA</v>
      </c>
      <c r="AC18" s="30" t="str">
        <f>IFERROR(VLOOKUP(X18,BD!$K$6:$L$8,2,0),"NO APLICA")</f>
        <v>NO APLICA</v>
      </c>
      <c r="AD18" s="58" t="str">
        <f t="shared" si="3"/>
        <v>NO APLICA</v>
      </c>
    </row>
    <row r="19" spans="1:30" ht="90" x14ac:dyDescent="0.2">
      <c r="A19" s="43">
        <v>13</v>
      </c>
      <c r="B19" s="7" t="s">
        <v>606</v>
      </c>
      <c r="C19" s="3" t="s">
        <v>593</v>
      </c>
      <c r="D19" s="12" t="s">
        <v>107</v>
      </c>
      <c r="E19" s="26" t="str">
        <f>IF(F19=BD!$C$12,'Matriz Final'!D19,IF(F19=BD!$C$13,"CUSTODIO",IF(F19=BD!$C$14,"DTI",IF(F19=BD!$C$15,D19&amp;"/ CUSTODIO",IF(F19=BD!$C$16,D19&amp;"/ CUSTODIO / DTI")))))</f>
        <v>DTI</v>
      </c>
      <c r="F19" s="12" t="s">
        <v>1142</v>
      </c>
      <c r="G19" s="12" t="s">
        <v>107</v>
      </c>
      <c r="H19" s="51" t="b">
        <f>IF(F19=BD!$C$13,"X",IF(F19=BD!$C$15,"X",IF(F19=BD!$C$16,"X")))</f>
        <v>0</v>
      </c>
      <c r="I19" s="85" t="s">
        <v>1140</v>
      </c>
      <c r="J19" s="87" t="s">
        <v>1216</v>
      </c>
      <c r="K19" s="13" t="s">
        <v>10</v>
      </c>
      <c r="L19" s="19" t="s">
        <v>113</v>
      </c>
      <c r="M19" s="21" t="s">
        <v>594</v>
      </c>
      <c r="N19" s="2"/>
      <c r="O19" s="2" t="s">
        <v>595</v>
      </c>
      <c r="P19" s="21" t="s">
        <v>596</v>
      </c>
      <c r="Q19" s="25" t="s">
        <v>112</v>
      </c>
      <c r="R19" s="21" t="s">
        <v>597</v>
      </c>
      <c r="S19" s="104">
        <v>2023</v>
      </c>
      <c r="T19" s="100" t="s">
        <v>1125</v>
      </c>
      <c r="U19" s="101" t="s">
        <v>1126</v>
      </c>
      <c r="V19" s="100" t="s">
        <v>1126</v>
      </c>
      <c r="W19" s="105" t="s">
        <v>1127</v>
      </c>
      <c r="X19" s="105"/>
      <c r="Y19" s="62" t="str">
        <f t="shared" si="2"/>
        <v>NO APLICA</v>
      </c>
      <c r="Z19" s="30" t="str">
        <f t="shared" si="0"/>
        <v>PÚBLICA</v>
      </c>
      <c r="AA19" s="29" t="str">
        <f t="shared" si="1"/>
        <v>NO APLICA</v>
      </c>
      <c r="AB19" s="30" t="str">
        <f>IFERROR(VLOOKUP(W19,BD!$G$6:$H$8,2,0),"PENDIENTE TIPO DE INFORMACIÓN CONTENIDA")</f>
        <v>NO APLICA</v>
      </c>
      <c r="AC19" s="30" t="str">
        <f>IFERROR(VLOOKUP(X19,BD!$K$6:$L$8,2,0),"NO APLICA")</f>
        <v>NO APLICA</v>
      </c>
      <c r="AD19" s="58" t="str">
        <f t="shared" si="3"/>
        <v>NO APLICA</v>
      </c>
    </row>
    <row r="20" spans="1:30" ht="90" x14ac:dyDescent="0.2">
      <c r="A20" s="43">
        <v>14</v>
      </c>
      <c r="B20" s="7" t="s">
        <v>606</v>
      </c>
      <c r="C20" s="3" t="s">
        <v>593</v>
      </c>
      <c r="D20" s="12" t="s">
        <v>107</v>
      </c>
      <c r="E20" s="26" t="str">
        <f>IF(F20=BD!$C$12,'Matriz Final'!D20,IF(F20=BD!$C$13,"CUSTODIO",IF(F20=BD!$C$14,"DTI",IF(F20=BD!$C$15,D20&amp;"/ CUSTODIO",IF(F20=BD!$C$16,D20&amp;"/ CUSTODIO / DTI")))))</f>
        <v>DTI</v>
      </c>
      <c r="F20" s="12" t="s">
        <v>1142</v>
      </c>
      <c r="G20" s="12" t="s">
        <v>107</v>
      </c>
      <c r="H20" s="51" t="b">
        <f>IF(F20=BD!$C$13,"X",IF(F20=BD!$C$15,"X",IF(F20=BD!$C$16,"X")))</f>
        <v>0</v>
      </c>
      <c r="I20" s="85" t="s">
        <v>1140</v>
      </c>
      <c r="J20" s="87" t="s">
        <v>1216</v>
      </c>
      <c r="K20" s="13" t="s">
        <v>10</v>
      </c>
      <c r="L20" s="19" t="s">
        <v>11</v>
      </c>
      <c r="M20" s="22" t="s">
        <v>594</v>
      </c>
      <c r="N20" s="2"/>
      <c r="O20" s="2" t="s">
        <v>595</v>
      </c>
      <c r="P20" s="21" t="s">
        <v>596</v>
      </c>
      <c r="Q20" s="25" t="s">
        <v>9</v>
      </c>
      <c r="R20" s="21" t="s">
        <v>597</v>
      </c>
      <c r="S20" s="104">
        <v>2023</v>
      </c>
      <c r="T20" s="100" t="s">
        <v>1125</v>
      </c>
      <c r="U20" s="101" t="s">
        <v>1126</v>
      </c>
      <c r="V20" s="100" t="s">
        <v>1126</v>
      </c>
      <c r="W20" s="105" t="s">
        <v>1127</v>
      </c>
      <c r="X20" s="105"/>
      <c r="Y20" s="62" t="str">
        <f t="shared" si="2"/>
        <v>NO APLICA</v>
      </c>
      <c r="Z20" s="30" t="str">
        <f t="shared" si="0"/>
        <v>PÚBLICA</v>
      </c>
      <c r="AA20" s="29" t="str">
        <f t="shared" si="1"/>
        <v>NO APLICA</v>
      </c>
      <c r="AB20" s="30" t="str">
        <f>IFERROR(VLOOKUP(W20,BD!$G$6:$H$8,2,0),"PENDIENTE TIPO DE INFORMACIÓN CONTENIDA")</f>
        <v>NO APLICA</v>
      </c>
      <c r="AC20" s="30" t="str">
        <f>IFERROR(VLOOKUP(X20,BD!$K$6:$L$8,2,0),"NO APLICA")</f>
        <v>NO APLICA</v>
      </c>
      <c r="AD20" s="58" t="str">
        <f t="shared" si="3"/>
        <v>NO APLICA</v>
      </c>
    </row>
    <row r="21" spans="1:30" ht="90.75" thickBot="1" x14ac:dyDescent="0.25">
      <c r="A21" s="43">
        <v>15</v>
      </c>
      <c r="B21" s="7" t="s">
        <v>606</v>
      </c>
      <c r="C21" s="3" t="s">
        <v>593</v>
      </c>
      <c r="D21" s="12" t="s">
        <v>107</v>
      </c>
      <c r="E21" s="26" t="str">
        <f>IF(F21=BD!$C$12,'Matriz Final'!D21,IF(F21=BD!$C$13,"CUSTODIO",IF(F21=BD!$C$14,"DTI",IF(F21=BD!$C$15,D21&amp;"/ CUSTODIO",IF(F21=BD!$C$16,D21&amp;"/ CUSTODIO / DTI")))))</f>
        <v>DTI</v>
      </c>
      <c r="F21" s="12" t="s">
        <v>1142</v>
      </c>
      <c r="G21" s="12" t="s">
        <v>107</v>
      </c>
      <c r="H21" s="51" t="b">
        <f>IF(F21=BD!$C$13,"X",IF(F21=BD!$C$15,"X",IF(F21=BD!$C$16,"X")))</f>
        <v>0</v>
      </c>
      <c r="I21" s="85" t="s">
        <v>1140</v>
      </c>
      <c r="J21" s="87" t="s">
        <v>1216</v>
      </c>
      <c r="K21" s="13" t="s">
        <v>10</v>
      </c>
      <c r="L21" s="19" t="s">
        <v>119</v>
      </c>
      <c r="M21" s="21" t="s">
        <v>607</v>
      </c>
      <c r="N21" s="2"/>
      <c r="O21" s="2" t="s">
        <v>595</v>
      </c>
      <c r="P21" s="21" t="s">
        <v>596</v>
      </c>
      <c r="Q21" s="25" t="s">
        <v>118</v>
      </c>
      <c r="R21" s="21" t="s">
        <v>597</v>
      </c>
      <c r="S21" s="104">
        <v>2024</v>
      </c>
      <c r="T21" s="100" t="s">
        <v>1125</v>
      </c>
      <c r="U21" s="101" t="s">
        <v>1126</v>
      </c>
      <c r="V21" s="100" t="s">
        <v>1126</v>
      </c>
      <c r="W21" s="105" t="s">
        <v>1127</v>
      </c>
      <c r="X21" s="105"/>
      <c r="Y21" s="62" t="str">
        <f t="shared" si="2"/>
        <v>NO APLICA</v>
      </c>
      <c r="Z21" s="30" t="str">
        <f t="shared" si="0"/>
        <v>PÚBLICA</v>
      </c>
      <c r="AA21" s="29" t="str">
        <f t="shared" si="1"/>
        <v>NO APLICA</v>
      </c>
      <c r="AB21" s="30" t="str">
        <f>IFERROR(VLOOKUP(W21,BD!$G$6:$H$8,2,0),"PENDIENTE TIPO DE INFORMACIÓN CONTENIDA")</f>
        <v>NO APLICA</v>
      </c>
      <c r="AC21" s="30" t="str">
        <f>IFERROR(VLOOKUP(X21,BD!$K$6:$L$8,2,0),"NO APLICA")</f>
        <v>NO APLICA</v>
      </c>
      <c r="AD21" s="58" t="str">
        <f t="shared" si="3"/>
        <v>NO APLICA</v>
      </c>
    </row>
    <row r="22" spans="1:30" ht="90.75" thickBot="1" x14ac:dyDescent="0.25">
      <c r="A22" s="43">
        <v>16</v>
      </c>
      <c r="B22" s="7" t="s">
        <v>601</v>
      </c>
      <c r="C22" s="3" t="s">
        <v>593</v>
      </c>
      <c r="D22" s="12" t="s">
        <v>107</v>
      </c>
      <c r="E22" s="26" t="str">
        <f>IF(F22=BD!$C$12,'Matriz Final'!D22,IF(F22=BD!$C$13,"CUSTODIO",IF(F22=BD!$C$14,"DTI",IF(F22=BD!$C$15,D22&amp;"/ CUSTODIO",IF(F22=BD!$C$16,D22&amp;"/ CUSTODIO / DTI")))))</f>
        <v>DTI</v>
      </c>
      <c r="F22" s="12" t="s">
        <v>1142</v>
      </c>
      <c r="G22" s="12" t="s">
        <v>107</v>
      </c>
      <c r="H22" s="51" t="b">
        <f>IF(F22=BD!$C$13,"X",IF(F22=BD!$C$15,"X",IF(F22=BD!$C$16,"X")))</f>
        <v>0</v>
      </c>
      <c r="I22" s="85" t="s">
        <v>1140</v>
      </c>
      <c r="J22" s="87" t="s">
        <v>1216</v>
      </c>
      <c r="K22" s="13" t="s">
        <v>25</v>
      </c>
      <c r="L22" s="19" t="s">
        <v>115</v>
      </c>
      <c r="M22" s="21" t="s">
        <v>608</v>
      </c>
      <c r="N22" s="2"/>
      <c r="O22" s="2" t="s">
        <v>595</v>
      </c>
      <c r="P22" s="21" t="s">
        <v>596</v>
      </c>
      <c r="Q22" s="25" t="s">
        <v>114</v>
      </c>
      <c r="R22" s="21" t="s">
        <v>597</v>
      </c>
      <c r="S22" s="115">
        <v>2023</v>
      </c>
      <c r="T22" s="100" t="s">
        <v>1125</v>
      </c>
      <c r="U22" s="101" t="s">
        <v>1126</v>
      </c>
      <c r="V22" s="100" t="s">
        <v>1126</v>
      </c>
      <c r="W22" s="106" t="s">
        <v>1127</v>
      </c>
      <c r="X22" s="105"/>
      <c r="Y22" s="62" t="str">
        <f t="shared" si="2"/>
        <v>NO APLICA</v>
      </c>
      <c r="Z22" s="30" t="str">
        <f t="shared" si="0"/>
        <v>PÚBLICA</v>
      </c>
      <c r="AA22" s="29" t="str">
        <f t="shared" si="1"/>
        <v>NO APLICA</v>
      </c>
      <c r="AB22" s="30" t="str">
        <f>IFERROR(VLOOKUP(W22,BD!$G$6:$H$8,2,0),"PENDIENTE TIPO DE INFORMACIÓN CONTENIDA")</f>
        <v>NO APLICA</v>
      </c>
      <c r="AC22" s="30" t="str">
        <f>IFERROR(VLOOKUP(X22,BD!$K$6:$L$8,2,0),"NO APLICA")</f>
        <v>NO APLICA</v>
      </c>
      <c r="AD22" s="58" t="str">
        <f t="shared" si="3"/>
        <v>NO APLICA</v>
      </c>
    </row>
    <row r="23" spans="1:30" ht="90.75" thickBot="1" x14ac:dyDescent="0.25">
      <c r="A23" s="43">
        <v>17</v>
      </c>
      <c r="B23" s="7" t="s">
        <v>601</v>
      </c>
      <c r="C23" s="3" t="s">
        <v>593</v>
      </c>
      <c r="D23" s="12" t="s">
        <v>107</v>
      </c>
      <c r="E23" s="26" t="str">
        <f>IF(F23=BD!$C$12,'Matriz Final'!D23,IF(F23=BD!$C$13,"CUSTODIO",IF(F23=BD!$C$14,"DTI",IF(F23=BD!$C$15,D23&amp;"/ CUSTODIO",IF(F23=BD!$C$16,D23&amp;"/ CUSTODIO / DTI")))))</f>
        <v>DTI</v>
      </c>
      <c r="F23" s="12" t="s">
        <v>1142</v>
      </c>
      <c r="G23" s="12" t="s">
        <v>107</v>
      </c>
      <c r="H23" s="51" t="b">
        <f>IF(F23=BD!$C$13,"X",IF(F23=BD!$C$15,"X",IF(F23=BD!$C$16,"X")))</f>
        <v>0</v>
      </c>
      <c r="I23" s="85" t="s">
        <v>1140</v>
      </c>
      <c r="J23" s="87" t="s">
        <v>1216</v>
      </c>
      <c r="K23" s="13" t="s">
        <v>25</v>
      </c>
      <c r="L23" s="19" t="s">
        <v>117</v>
      </c>
      <c r="M23" s="21" t="s">
        <v>609</v>
      </c>
      <c r="N23" s="2"/>
      <c r="O23" s="2" t="s">
        <v>595</v>
      </c>
      <c r="P23" s="21" t="s">
        <v>596</v>
      </c>
      <c r="Q23" s="25" t="s">
        <v>116</v>
      </c>
      <c r="R23" s="21" t="s">
        <v>597</v>
      </c>
      <c r="S23" s="115">
        <v>2023</v>
      </c>
      <c r="T23" s="100" t="s">
        <v>1125</v>
      </c>
      <c r="U23" s="101" t="s">
        <v>1126</v>
      </c>
      <c r="V23" s="100" t="s">
        <v>1126</v>
      </c>
      <c r="W23" s="106" t="s">
        <v>1127</v>
      </c>
      <c r="X23" s="105"/>
      <c r="Y23" s="62" t="str">
        <f t="shared" si="2"/>
        <v>NO APLICA</v>
      </c>
      <c r="Z23" s="30" t="str">
        <f t="shared" si="0"/>
        <v>PÚBLICA</v>
      </c>
      <c r="AA23" s="29" t="str">
        <f t="shared" si="1"/>
        <v>NO APLICA</v>
      </c>
      <c r="AB23" s="30" t="str">
        <f>IFERROR(VLOOKUP(W23,BD!$G$6:$H$8,2,0),"PENDIENTE TIPO DE INFORMACIÓN CONTENIDA")</f>
        <v>NO APLICA</v>
      </c>
      <c r="AC23" s="30" t="str">
        <f>IFERROR(VLOOKUP(X23,BD!$K$6:$L$8,2,0),"NO APLICA")</f>
        <v>NO APLICA</v>
      </c>
      <c r="AD23" s="58" t="str">
        <f t="shared" si="3"/>
        <v>NO APLICA</v>
      </c>
    </row>
    <row r="24" spans="1:30" ht="114.75" x14ac:dyDescent="0.2">
      <c r="A24" s="43">
        <v>18</v>
      </c>
      <c r="B24" s="7" t="s">
        <v>610</v>
      </c>
      <c r="C24" s="3" t="s">
        <v>593</v>
      </c>
      <c r="D24" s="12" t="s">
        <v>450</v>
      </c>
      <c r="E24" s="26" t="str">
        <f>IF(F24=BD!$C$12,'Matriz Final'!D24,IF(F24=BD!$C$13,"CUSTODIO",IF(F24=BD!$C$14,"DTI",IF(F24=BD!$C$15,D24&amp;"/ CUSTODIO",IF(F24=BD!$C$16,D24&amp;"/ CUSTODIO / DTI")))))</f>
        <v>DTI</v>
      </c>
      <c r="F24" s="12" t="s">
        <v>1142</v>
      </c>
      <c r="G24" s="12" t="s">
        <v>450</v>
      </c>
      <c r="H24" s="51" t="b">
        <f>IF(F24=BD!$C$13,"X",IF(F24=BD!$C$15,"X",IF(F24=BD!$C$16,"X")))</f>
        <v>0</v>
      </c>
      <c r="I24" s="85" t="s">
        <v>1145</v>
      </c>
      <c r="J24" s="87" t="s">
        <v>1218</v>
      </c>
      <c r="K24" s="13" t="s">
        <v>270</v>
      </c>
      <c r="L24" s="19" t="s">
        <v>454</v>
      </c>
      <c r="M24" s="21" t="s">
        <v>611</v>
      </c>
      <c r="N24" s="2"/>
      <c r="O24" s="2" t="s">
        <v>595</v>
      </c>
      <c r="P24" s="21" t="s">
        <v>596</v>
      </c>
      <c r="Q24" s="25" t="s">
        <v>453</v>
      </c>
      <c r="R24" s="21" t="s">
        <v>597</v>
      </c>
      <c r="S24" s="104">
        <v>2019</v>
      </c>
      <c r="T24" s="100" t="s">
        <v>1118</v>
      </c>
      <c r="U24" s="101" t="s">
        <v>1126</v>
      </c>
      <c r="V24" s="100" t="s">
        <v>1119</v>
      </c>
      <c r="W24" s="105" t="s">
        <v>1111</v>
      </c>
      <c r="X24" s="105" t="s">
        <v>1122</v>
      </c>
      <c r="Y24" s="62" t="str">
        <f t="shared" si="2"/>
        <v>INDEFINIDA</v>
      </c>
      <c r="Z24" s="30" t="str">
        <f t="shared" si="0"/>
        <v>CLASIFICADA</v>
      </c>
      <c r="AA24" s="29" t="str">
        <f t="shared" si="1"/>
        <v>TOTAL</v>
      </c>
      <c r="AB24" s="30" t="str">
        <f>IFERROR(VLOOKUP(W24,BD!$G$6:$H$8,2,0),"PENDIENTE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4" s="30" t="str">
        <f>IFERROR(VLOOKUP(X24,BD!$K$6:$L$8,2,0),"NO APLICA")</f>
        <v>Ley 1266 de 2008 (Ley de Habeas Data). Artículo 7: Deberes de los operadores de los bancos de datos. Num. 3
"Permitir el acceso a la información únicamente a las personas que, de conformidad con lo previsto en esta ley, pueden tener acceso a ella."</v>
      </c>
      <c r="AD24" s="58" t="str">
        <f t="shared" si="3"/>
        <v>Constitución Política de Colombia [Const.], 1991, art. 15.</v>
      </c>
    </row>
    <row r="25" spans="1:30" ht="114.75" x14ac:dyDescent="0.2">
      <c r="A25" s="43">
        <v>19</v>
      </c>
      <c r="B25" s="7" t="s">
        <v>612</v>
      </c>
      <c r="C25" s="3" t="s">
        <v>593</v>
      </c>
      <c r="D25" s="12" t="s">
        <v>450</v>
      </c>
      <c r="E25" s="26" t="str">
        <f>IF(F25=BD!$C$12,'Matriz Final'!D25,IF(F25=BD!$C$13,"CUSTODIO",IF(F25=BD!$C$14,"DTI",IF(F25=BD!$C$15,D25&amp;"/ CUSTODIO",IF(F25=BD!$C$16,D25&amp;"/ CUSTODIO / DTI")))))</f>
        <v>DTI</v>
      </c>
      <c r="F25" s="12" t="s">
        <v>1142</v>
      </c>
      <c r="G25" s="12" t="s">
        <v>450</v>
      </c>
      <c r="H25" s="51" t="b">
        <f>IF(F25=BD!$C$13,"X",IF(F25=BD!$C$15,"X",IF(F25=BD!$C$16,"X")))</f>
        <v>0</v>
      </c>
      <c r="I25" s="85" t="s">
        <v>1145</v>
      </c>
      <c r="J25" s="87" t="s">
        <v>1218</v>
      </c>
      <c r="K25" s="13" t="s">
        <v>10</v>
      </c>
      <c r="L25" s="19" t="s">
        <v>456</v>
      </c>
      <c r="M25" s="21" t="s">
        <v>613</v>
      </c>
      <c r="N25" s="2"/>
      <c r="O25" s="2" t="s">
        <v>595</v>
      </c>
      <c r="P25" s="21" t="s">
        <v>596</v>
      </c>
      <c r="Q25" s="25" t="s">
        <v>455</v>
      </c>
      <c r="R25" s="21" t="s">
        <v>597</v>
      </c>
      <c r="S25" s="104">
        <v>2019</v>
      </c>
      <c r="T25" s="100" t="s">
        <v>1118</v>
      </c>
      <c r="U25" s="101" t="s">
        <v>1126</v>
      </c>
      <c r="V25" s="100" t="s">
        <v>1119</v>
      </c>
      <c r="W25" s="105" t="s">
        <v>1111</v>
      </c>
      <c r="X25" s="105" t="s">
        <v>1122</v>
      </c>
      <c r="Y25" s="62" t="str">
        <f t="shared" si="2"/>
        <v>INDEFINIDA</v>
      </c>
      <c r="Z25" s="30" t="str">
        <f t="shared" si="0"/>
        <v>CLASIFICADA</v>
      </c>
      <c r="AA25" s="29" t="str">
        <f t="shared" si="1"/>
        <v>TOTAL</v>
      </c>
      <c r="AB25" s="30" t="str">
        <f>IFERROR(VLOOKUP(W25,BD!$G$6:$H$8,2,0),"PENDIENTE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5" s="30" t="str">
        <f>IFERROR(VLOOKUP(X25,BD!$K$6:$L$8,2,0),"NO APLICA")</f>
        <v>Ley 1266 de 2008 (Ley de Habeas Data). Artículo 7: Deberes de los operadores de los bancos de datos. Num. 3
"Permitir el acceso a la información únicamente a las personas que, de conformidad con lo previsto en esta ley, pueden tener acceso a ella."</v>
      </c>
      <c r="AD25" s="58" t="str">
        <f t="shared" si="3"/>
        <v>Constitución Política de Colombia [Const.], 1991, art. 15.</v>
      </c>
    </row>
    <row r="26" spans="1:30" ht="114.75" x14ac:dyDescent="0.2">
      <c r="A26" s="43">
        <v>20</v>
      </c>
      <c r="B26" s="7" t="s">
        <v>612</v>
      </c>
      <c r="C26" s="3" t="s">
        <v>593</v>
      </c>
      <c r="D26" s="12" t="s">
        <v>450</v>
      </c>
      <c r="E26" s="26" t="str">
        <f>IF(F26=BD!$C$12,'Matriz Final'!D26,IF(F26=BD!$C$13,"CUSTODIO",IF(F26=BD!$C$14,"DTI",IF(F26=BD!$C$15,D26&amp;"/ CUSTODIO",IF(F26=BD!$C$16,D26&amp;"/ CUSTODIO / DTI")))))</f>
        <v>DTI</v>
      </c>
      <c r="F26" s="12" t="s">
        <v>1142</v>
      </c>
      <c r="G26" s="12" t="s">
        <v>450</v>
      </c>
      <c r="H26" s="51" t="b">
        <f>IF(F26=BD!$C$13,"X",IF(F26=BD!$C$15,"X",IF(F26=BD!$C$16,"X")))</f>
        <v>0</v>
      </c>
      <c r="I26" s="85" t="s">
        <v>1145</v>
      </c>
      <c r="J26" s="87" t="s">
        <v>1218</v>
      </c>
      <c r="K26" s="13" t="s">
        <v>10</v>
      </c>
      <c r="L26" s="19" t="s">
        <v>11</v>
      </c>
      <c r="M26" s="21" t="s">
        <v>613</v>
      </c>
      <c r="N26" s="2"/>
      <c r="O26" s="2" t="s">
        <v>595</v>
      </c>
      <c r="P26" s="21" t="s">
        <v>596</v>
      </c>
      <c r="Q26" s="25" t="s">
        <v>9</v>
      </c>
      <c r="R26" s="21" t="s">
        <v>597</v>
      </c>
      <c r="S26" s="104">
        <v>2019</v>
      </c>
      <c r="T26" s="100" t="s">
        <v>1118</v>
      </c>
      <c r="U26" s="101" t="s">
        <v>1126</v>
      </c>
      <c r="V26" s="100" t="s">
        <v>1119</v>
      </c>
      <c r="W26" s="105" t="s">
        <v>1111</v>
      </c>
      <c r="X26" s="105" t="s">
        <v>1122</v>
      </c>
      <c r="Y26" s="62" t="str">
        <f t="shared" si="2"/>
        <v>INDEFINIDA</v>
      </c>
      <c r="Z26" s="30" t="str">
        <f t="shared" si="0"/>
        <v>CLASIFICADA</v>
      </c>
      <c r="AA26" s="29" t="str">
        <f t="shared" si="1"/>
        <v>TOTAL</v>
      </c>
      <c r="AB26" s="30" t="str">
        <f>IFERROR(VLOOKUP(W26,BD!$G$6:$H$8,2,0),"PENDIENTE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6" s="30" t="str">
        <f>IFERROR(VLOOKUP(X26,BD!$K$6:$L$8,2,0),"NO APLICA")</f>
        <v>Ley 1266 de 2008 (Ley de Habeas Data). Artículo 7: Deberes de los operadores de los bancos de datos. Num. 3
"Permitir el acceso a la información únicamente a las personas que, de conformidad con lo previsto en esta ley, pueden tener acceso a ella."</v>
      </c>
      <c r="AD26" s="58" t="str">
        <f t="shared" si="3"/>
        <v>Constitución Política de Colombia [Const.], 1991, art. 15.</v>
      </c>
    </row>
    <row r="27" spans="1:30" ht="114.75" x14ac:dyDescent="0.2">
      <c r="A27" s="43">
        <v>21</v>
      </c>
      <c r="B27" s="7" t="s">
        <v>610</v>
      </c>
      <c r="C27" s="3" t="s">
        <v>593</v>
      </c>
      <c r="D27" s="12" t="s">
        <v>450</v>
      </c>
      <c r="E27" s="26" t="str">
        <f>IF(F27=BD!$C$12,'Matriz Final'!D27,IF(F27=BD!$C$13,"CUSTODIO",IF(F27=BD!$C$14,"DTI",IF(F27=BD!$C$15,D27&amp;"/ CUSTODIO",IF(F27=BD!$C$16,D27&amp;"/ CUSTODIO / DTI")))))</f>
        <v>DTI</v>
      </c>
      <c r="F27" s="12" t="s">
        <v>1142</v>
      </c>
      <c r="G27" s="12" t="s">
        <v>450</v>
      </c>
      <c r="H27" s="51" t="b">
        <f>IF(F27=BD!$C$13,"X",IF(F27=BD!$C$15,"X",IF(F27=BD!$C$16,"X")))</f>
        <v>0</v>
      </c>
      <c r="I27" s="85" t="s">
        <v>1145</v>
      </c>
      <c r="J27" s="87" t="s">
        <v>1218</v>
      </c>
      <c r="K27" s="13" t="s">
        <v>25</v>
      </c>
      <c r="L27" s="19" t="s">
        <v>458</v>
      </c>
      <c r="M27" s="21" t="s">
        <v>614</v>
      </c>
      <c r="N27" s="2"/>
      <c r="O27" s="2" t="s">
        <v>595</v>
      </c>
      <c r="P27" s="21" t="s">
        <v>596</v>
      </c>
      <c r="Q27" s="25" t="s">
        <v>457</v>
      </c>
      <c r="R27" s="21" t="s">
        <v>597</v>
      </c>
      <c r="S27" s="104">
        <v>2019</v>
      </c>
      <c r="T27" s="100" t="s">
        <v>1118</v>
      </c>
      <c r="U27" s="101" t="s">
        <v>1126</v>
      </c>
      <c r="V27" s="100" t="s">
        <v>1119</v>
      </c>
      <c r="W27" s="105" t="s">
        <v>1111</v>
      </c>
      <c r="X27" s="105" t="s">
        <v>1122</v>
      </c>
      <c r="Y27" s="62" t="str">
        <f t="shared" si="2"/>
        <v>INDEFINIDA</v>
      </c>
      <c r="Z27" s="30" t="str">
        <f t="shared" si="0"/>
        <v>CLASIFICADA</v>
      </c>
      <c r="AA27" s="29" t="str">
        <f t="shared" si="1"/>
        <v>TOTAL</v>
      </c>
      <c r="AB27" s="30" t="str">
        <f>IFERROR(VLOOKUP(W27,BD!$G$6:$H$8,2,0),"PENDIENTE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7" s="30" t="str">
        <f>IFERROR(VLOOKUP(X27,BD!$K$6:$L$8,2,0),"NO APLICA")</f>
        <v>Ley 1266 de 2008 (Ley de Habeas Data). Artículo 7: Deberes de los operadores de los bancos de datos. Num. 3
"Permitir el acceso a la información únicamente a las personas que, de conformidad con lo previsto en esta ley, pueden tener acceso a ella."</v>
      </c>
      <c r="AD27" s="58" t="str">
        <f t="shared" si="3"/>
        <v>Constitución Política de Colombia [Const.], 1991, art. 15.</v>
      </c>
    </row>
    <row r="28" spans="1:30" ht="115.5" thickBot="1" x14ac:dyDescent="0.25">
      <c r="A28" s="43">
        <v>22</v>
      </c>
      <c r="B28" s="7" t="s">
        <v>610</v>
      </c>
      <c r="C28" s="3" t="s">
        <v>593</v>
      </c>
      <c r="D28" s="12" t="s">
        <v>450</v>
      </c>
      <c r="E28" s="26" t="str">
        <f>IF(F28=BD!$C$12,'Matriz Final'!D28,IF(F28=BD!$C$13,"CUSTODIO",IF(F28=BD!$C$14,"DTI",IF(F28=BD!$C$15,D28&amp;"/ CUSTODIO",IF(F28=BD!$C$16,D28&amp;"/ CUSTODIO / DTI")))))</f>
        <v>DTI</v>
      </c>
      <c r="F28" s="12" t="s">
        <v>1142</v>
      </c>
      <c r="G28" s="12" t="s">
        <v>450</v>
      </c>
      <c r="H28" s="51" t="b">
        <f>IF(F28=BD!$C$13,"X",IF(F28=BD!$C$15,"X",IF(F28=BD!$C$16,"X")))</f>
        <v>0</v>
      </c>
      <c r="I28" s="85" t="s">
        <v>1145</v>
      </c>
      <c r="J28" s="87" t="s">
        <v>1218</v>
      </c>
      <c r="K28" s="13" t="s">
        <v>173</v>
      </c>
      <c r="L28" s="19" t="s">
        <v>452</v>
      </c>
      <c r="M28" s="21" t="s">
        <v>615</v>
      </c>
      <c r="N28" s="2"/>
      <c r="O28" s="2" t="s">
        <v>595</v>
      </c>
      <c r="P28" s="21" t="s">
        <v>596</v>
      </c>
      <c r="Q28" s="25" t="s">
        <v>451</v>
      </c>
      <c r="R28" s="21" t="s">
        <v>597</v>
      </c>
      <c r="S28" s="104">
        <v>2019</v>
      </c>
      <c r="T28" s="100" t="s">
        <v>1118</v>
      </c>
      <c r="U28" s="101" t="s">
        <v>1126</v>
      </c>
      <c r="V28" s="100" t="s">
        <v>1119</v>
      </c>
      <c r="W28" s="105" t="s">
        <v>1111</v>
      </c>
      <c r="X28" s="105" t="s">
        <v>1122</v>
      </c>
      <c r="Y28" s="62" t="str">
        <f t="shared" si="2"/>
        <v>INDEFINIDA</v>
      </c>
      <c r="Z28" s="30" t="str">
        <f t="shared" si="0"/>
        <v>CLASIFICADA</v>
      </c>
      <c r="AA28" s="29" t="str">
        <f t="shared" si="1"/>
        <v>TOTAL</v>
      </c>
      <c r="AB28" s="30" t="str">
        <f>IFERROR(VLOOKUP(W28,BD!$G$6:$H$8,2,0),"PENDIENTE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8" s="30" t="str">
        <f>IFERROR(VLOOKUP(X28,BD!$K$6:$L$8,2,0),"NO APLICA")</f>
        <v>Ley 1266 de 2008 (Ley de Habeas Data). Artículo 7: Deberes de los operadores de los bancos de datos. Num. 3
"Permitir el acceso a la información únicamente a las personas que, de conformidad con lo previsto en esta ley, pueden tener acceso a ella."</v>
      </c>
      <c r="AD28" s="58" t="str">
        <f t="shared" si="3"/>
        <v>Constitución Política de Colombia [Const.], 1991, art. 15.</v>
      </c>
    </row>
    <row r="29" spans="1:30" ht="77.25" thickBot="1" x14ac:dyDescent="0.25">
      <c r="A29" s="43">
        <v>23</v>
      </c>
      <c r="B29" s="8" t="s">
        <v>616</v>
      </c>
      <c r="C29" s="3" t="s">
        <v>593</v>
      </c>
      <c r="D29" s="12" t="s">
        <v>8</v>
      </c>
      <c r="E29" s="26" t="b">
        <f>IF(F29=BD!$C$12,'Matriz Final'!D29,IF(F29=BD!$C$13,"CUSTODIO",IF(F29=BD!$C$14,"DTI",IF(F29=BD!$C$15,D29&amp;"/ CUSTODIO",IF(F29=BD!$C$16,D29&amp;"/ CUSTODIO / DTI")))))</f>
        <v>0</v>
      </c>
      <c r="F29" s="12" t="s">
        <v>1173</v>
      </c>
      <c r="G29" s="12" t="s">
        <v>8</v>
      </c>
      <c r="H29" s="51" t="b">
        <f>IF(F29=BD!$C$13,"X",IF(F29=BD!$C$15,"X",IF(F29=BD!$C$16,"X")))</f>
        <v>0</v>
      </c>
      <c r="I29" s="85" t="s">
        <v>1148</v>
      </c>
      <c r="J29" s="92" t="s">
        <v>1227</v>
      </c>
      <c r="K29" s="13" t="s">
        <v>10</v>
      </c>
      <c r="L29" s="19" t="s">
        <v>30</v>
      </c>
      <c r="M29" s="21" t="s">
        <v>613</v>
      </c>
      <c r="N29" s="2"/>
      <c r="O29" s="2" t="s">
        <v>595</v>
      </c>
      <c r="P29" s="21" t="s">
        <v>596</v>
      </c>
      <c r="Q29" s="25" t="s">
        <v>29</v>
      </c>
      <c r="R29" s="21" t="s">
        <v>597</v>
      </c>
      <c r="S29" s="104">
        <v>2014</v>
      </c>
      <c r="T29" s="100" t="s">
        <v>1118</v>
      </c>
      <c r="U29" s="101" t="s">
        <v>1119</v>
      </c>
      <c r="V29" s="100" t="s">
        <v>1119</v>
      </c>
      <c r="W29" s="105" t="s">
        <v>1120</v>
      </c>
      <c r="X29" s="105" t="s">
        <v>1115</v>
      </c>
      <c r="Y29" s="62" t="str">
        <f t="shared" si="2"/>
        <v>INDEFINIDA</v>
      </c>
      <c r="Z29" s="30" t="str">
        <f t="shared" si="0"/>
        <v>CLASIFICADA</v>
      </c>
      <c r="AA29" s="29" t="str">
        <f t="shared" si="1"/>
        <v>TOTAL</v>
      </c>
      <c r="AB29" s="30" t="str">
        <f>IFERROR(VLOOKUP(W29,BD!$G$6:$H$8,2,0),"PENDIENTE TIPO DE INFORMACIÓN CONTENIDA")</f>
        <v>Art. 18, Ley 1712 de 2014. Num. c: Los secretos comerciales, industriales y profesionales.</v>
      </c>
      <c r="AC29" s="30" t="str">
        <f>IFERROR(VLOOKUP(X29,BD!$K$6:$L$8,2,0),"NO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29" s="58" t="str">
        <f t="shared" si="3"/>
        <v>Ley 256 de 1996 (Normas sobre competencia desleal). Artículo 16: Violación de Secretos.</v>
      </c>
    </row>
    <row r="30" spans="1:30" ht="77.25" thickBot="1" x14ac:dyDescent="0.25">
      <c r="A30" s="43">
        <v>24</v>
      </c>
      <c r="B30" s="8" t="s">
        <v>616</v>
      </c>
      <c r="C30" s="3" t="s">
        <v>593</v>
      </c>
      <c r="D30" s="12" t="s">
        <v>8</v>
      </c>
      <c r="E30" s="26" t="str">
        <f>IF(F30=BD!$C$12,'Matriz Final'!D30,IF(F30=BD!$C$13,"CUSTODIO",IF(F30=BD!$C$14,"DTI",IF(F30=BD!$C$15,D30&amp;"/ CUSTODIO",IF(F30=BD!$C$16,D30&amp;"/ CUSTODIO / DTI")))))</f>
        <v>DTI</v>
      </c>
      <c r="F30" s="12" t="s">
        <v>1142</v>
      </c>
      <c r="G30" s="12" t="s">
        <v>8</v>
      </c>
      <c r="H30" s="51" t="b">
        <f>IF(F30=BD!$C$13,"X",IF(F30=BD!$C$15,"X",IF(F30=BD!$C$16,"X")))</f>
        <v>0</v>
      </c>
      <c r="I30" s="85" t="s">
        <v>1140</v>
      </c>
      <c r="J30" s="92" t="s">
        <v>1227</v>
      </c>
      <c r="K30" s="13" t="s">
        <v>10</v>
      </c>
      <c r="L30" s="19" t="s">
        <v>34</v>
      </c>
      <c r="M30" s="21" t="s">
        <v>613</v>
      </c>
      <c r="N30" s="2"/>
      <c r="O30" s="2" t="s">
        <v>595</v>
      </c>
      <c r="P30" s="21" t="s">
        <v>596</v>
      </c>
      <c r="Q30" s="25" t="s">
        <v>33</v>
      </c>
      <c r="R30" s="21" t="s">
        <v>597</v>
      </c>
      <c r="S30" s="104">
        <v>2003</v>
      </c>
      <c r="T30" s="100" t="s">
        <v>1109</v>
      </c>
      <c r="U30" s="101" t="s">
        <v>1119</v>
      </c>
      <c r="V30" s="100" t="s">
        <v>1119</v>
      </c>
      <c r="W30" s="105" t="s">
        <v>1120</v>
      </c>
      <c r="X30" s="105" t="s">
        <v>1115</v>
      </c>
      <c r="Y30" s="62" t="str">
        <f t="shared" si="2"/>
        <v>INDEFINIDA</v>
      </c>
      <c r="Z30" s="30" t="str">
        <f t="shared" si="0"/>
        <v>CLASIFICADA</v>
      </c>
      <c r="AA30" s="29" t="str">
        <f t="shared" si="1"/>
        <v>TOTAL</v>
      </c>
      <c r="AB30" s="30" t="str">
        <f>IFERROR(VLOOKUP(W30,BD!$G$6:$H$8,2,0),"PENDIENTE TIPO DE INFORMACIÓN CONTENIDA")</f>
        <v>Art. 18, Ley 1712 de 2014. Num. c: Los secretos comerciales, industriales y profesionales.</v>
      </c>
      <c r="AC30" s="30" t="str">
        <f>IFERROR(VLOOKUP(X30,BD!$K$6:$L$8,2,0),"NO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30" s="58" t="str">
        <f t="shared" si="3"/>
        <v>Ley 256 de 1996 (Normas sobre competencia desleal). Artículo 16: Violación de Secretos.</v>
      </c>
    </row>
    <row r="31" spans="1:30" ht="225.75" thickBot="1" x14ac:dyDescent="0.25">
      <c r="A31" s="43">
        <v>25</v>
      </c>
      <c r="B31" s="7" t="s">
        <v>617</v>
      </c>
      <c r="C31" s="3" t="s">
        <v>593</v>
      </c>
      <c r="D31" s="12" t="s">
        <v>8</v>
      </c>
      <c r="E31" s="26" t="b">
        <f>IF(F31=BD!$C$12,'Matriz Final'!D31,IF(F31=BD!$C$13,"CUSTODIO",IF(F31=BD!$C$14,"DTI",IF(F31=BD!$C$15,D31&amp;"/ CUSTODIO",IF(F31=BD!$C$16,D31&amp;"/ CUSTODIO / DTI")))))</f>
        <v>0</v>
      </c>
      <c r="F31" s="12" t="s">
        <v>1173</v>
      </c>
      <c r="G31" s="12" t="s">
        <v>8</v>
      </c>
      <c r="H31" s="51" t="b">
        <f>IF(F31=BD!$C$13,"X",IF(F31=BD!$C$15,"X",IF(F31=BD!$C$16,"X")))</f>
        <v>0</v>
      </c>
      <c r="I31" s="85" t="s">
        <v>1148</v>
      </c>
      <c r="J31" s="93" t="s">
        <v>1228</v>
      </c>
      <c r="K31" s="13" t="s">
        <v>10</v>
      </c>
      <c r="L31" s="19" t="s">
        <v>32</v>
      </c>
      <c r="M31" s="21" t="s">
        <v>613</v>
      </c>
      <c r="N31" s="2"/>
      <c r="O31" s="2" t="s">
        <v>595</v>
      </c>
      <c r="P31" s="21" t="s">
        <v>596</v>
      </c>
      <c r="Q31" s="25" t="s">
        <v>31</v>
      </c>
      <c r="R31" s="21" t="s">
        <v>597</v>
      </c>
      <c r="S31" s="104">
        <v>2006</v>
      </c>
      <c r="T31" s="100" t="s">
        <v>1125</v>
      </c>
      <c r="U31" s="101" t="s">
        <v>1119</v>
      </c>
      <c r="V31" s="100" t="s">
        <v>1119</v>
      </c>
      <c r="W31" s="105" t="s">
        <v>1120</v>
      </c>
      <c r="X31" s="105" t="s">
        <v>1115</v>
      </c>
      <c r="Y31" s="62" t="str">
        <f t="shared" si="2"/>
        <v>NO APLICA</v>
      </c>
      <c r="Z31" s="30" t="str">
        <f t="shared" si="0"/>
        <v>PÚBLICA</v>
      </c>
      <c r="AA31" s="29" t="str">
        <f t="shared" si="1"/>
        <v>NO APLICA</v>
      </c>
      <c r="AB31" s="30" t="str">
        <f>IFERROR(VLOOKUP(W31,BD!$G$6:$H$8,2,0),"PENDIENTE TIPO DE INFORMACIÓN CONTENIDA")</f>
        <v>Art. 18, Ley 1712 de 2014. Num. c: Los secretos comerciales, industriales y profesionales.</v>
      </c>
      <c r="AC31" s="30" t="str">
        <f>IFERROR(VLOOKUP(X31,BD!$K$6:$L$8,2,0),"NO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31" s="58" t="str">
        <f t="shared" si="3"/>
        <v>Ley 256 de 1996 (Normas sobre competencia desleal). Artículo 16: Violación de Secretos.</v>
      </c>
    </row>
    <row r="32" spans="1:30" ht="225.75" thickBot="1" x14ac:dyDescent="0.25">
      <c r="A32" s="43">
        <v>26</v>
      </c>
      <c r="B32" s="8" t="s">
        <v>618</v>
      </c>
      <c r="C32" s="3" t="s">
        <v>593</v>
      </c>
      <c r="D32" s="12" t="s">
        <v>8</v>
      </c>
      <c r="E32" s="26" t="b">
        <f>IF(F32=BD!$C$12,'Matriz Final'!D32,IF(F32=BD!$C$13,"CUSTODIO",IF(F32=BD!$C$14,"DTI",IF(F32=BD!$C$15,D32&amp;"/ CUSTODIO",IF(F32=BD!$C$16,D32&amp;"/ CUSTODIO / DTI")))))</f>
        <v>0</v>
      </c>
      <c r="F32" s="12" t="s">
        <v>1173</v>
      </c>
      <c r="G32" s="12" t="s">
        <v>8</v>
      </c>
      <c r="H32" s="51" t="b">
        <f>IF(F32=BD!$C$13,"X",IF(F32=BD!$C$15,"X",IF(F32=BD!$C$16,"X")))</f>
        <v>0</v>
      </c>
      <c r="I32" s="85" t="s">
        <v>1140</v>
      </c>
      <c r="J32" s="92" t="s">
        <v>1227</v>
      </c>
      <c r="K32" s="13" t="s">
        <v>10</v>
      </c>
      <c r="L32" s="19" t="s">
        <v>18</v>
      </c>
      <c r="M32" s="21" t="s">
        <v>619</v>
      </c>
      <c r="N32" s="2"/>
      <c r="O32" s="2" t="s">
        <v>595</v>
      </c>
      <c r="P32" s="21" t="s">
        <v>596</v>
      </c>
      <c r="Q32" s="25" t="s">
        <v>17</v>
      </c>
      <c r="R32" s="21" t="s">
        <v>597</v>
      </c>
      <c r="S32" s="104">
        <v>1992</v>
      </c>
      <c r="T32" s="100" t="s">
        <v>1109</v>
      </c>
      <c r="U32" s="101" t="s">
        <v>1110</v>
      </c>
      <c r="V32" s="100" t="s">
        <v>1119</v>
      </c>
      <c r="W32" s="105" t="s">
        <v>1120</v>
      </c>
      <c r="X32" s="105" t="s">
        <v>1115</v>
      </c>
      <c r="Y32" s="62" t="str">
        <f t="shared" si="2"/>
        <v>INDEFINIDA</v>
      </c>
      <c r="Z32" s="30" t="str">
        <f t="shared" si="0"/>
        <v>CLASIFICADA</v>
      </c>
      <c r="AA32" s="29" t="str">
        <f t="shared" si="1"/>
        <v>TOTAL</v>
      </c>
      <c r="AB32" s="30" t="str">
        <f>IFERROR(VLOOKUP(W32,BD!$G$6:$H$8,2,0),"PENDIENTE TIPO DE INFORMACIÓN CONTENIDA")</f>
        <v>Art. 18, Ley 1712 de 2014. Num. c: Los secretos comerciales, industriales y profesionales.</v>
      </c>
      <c r="AC32" s="30" t="str">
        <f>IFERROR(VLOOKUP(X32,BD!$K$6:$L$8,2,0),"NO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32" s="58" t="str">
        <f t="shared" si="3"/>
        <v>Ley 256 de 1996 (Normas sobre competencia desleal). Artículo 16: Violación de Secretos.</v>
      </c>
    </row>
    <row r="33" spans="1:30" ht="77.25" thickBot="1" x14ac:dyDescent="0.25">
      <c r="A33" s="43">
        <v>27</v>
      </c>
      <c r="B33" s="8" t="s">
        <v>616</v>
      </c>
      <c r="C33" s="3" t="s">
        <v>593</v>
      </c>
      <c r="D33" s="12" t="s">
        <v>8</v>
      </c>
      <c r="E33" s="26" t="str">
        <f>IF(F33=BD!$C$12,'Matriz Final'!D33,IF(F33=BD!$C$13,"CUSTODIO",IF(F33=BD!$C$14,"DTI",IF(F33=BD!$C$15,D33&amp;"/ CUSTODIO",IF(F33=BD!$C$16,D33&amp;"/ CUSTODIO / DTI")))))</f>
        <v>CONTRALORIA/ CUSTODIO / DTI</v>
      </c>
      <c r="F33" s="12" t="s">
        <v>1172</v>
      </c>
      <c r="G33" s="12" t="s">
        <v>8</v>
      </c>
      <c r="H33" s="51" t="str">
        <f>IF(F33=BD!$C$13,"X",IF(F33=BD!$C$15,"X",IF(F33=BD!$C$16,"X")))</f>
        <v>X</v>
      </c>
      <c r="I33" s="85" t="s">
        <v>1140</v>
      </c>
      <c r="J33" s="92" t="s">
        <v>1227</v>
      </c>
      <c r="K33" s="13" t="s">
        <v>10</v>
      </c>
      <c r="L33" s="19" t="s">
        <v>11</v>
      </c>
      <c r="M33" s="21" t="s">
        <v>613</v>
      </c>
      <c r="N33" s="2"/>
      <c r="O33" s="2" t="s">
        <v>595</v>
      </c>
      <c r="P33" s="21" t="s">
        <v>596</v>
      </c>
      <c r="Q33" s="25" t="s">
        <v>9</v>
      </c>
      <c r="R33" s="21" t="s">
        <v>597</v>
      </c>
      <c r="S33" s="104">
        <v>1992</v>
      </c>
      <c r="T33" s="100" t="s">
        <v>1109</v>
      </c>
      <c r="U33" s="101" t="s">
        <v>1110</v>
      </c>
      <c r="V33" s="100" t="s">
        <v>1119</v>
      </c>
      <c r="W33" s="105" t="s">
        <v>1120</v>
      </c>
      <c r="X33" s="105" t="s">
        <v>1115</v>
      </c>
      <c r="Y33" s="62" t="str">
        <f t="shared" si="2"/>
        <v>INDEFINIDA</v>
      </c>
      <c r="Z33" s="30" t="str">
        <f t="shared" si="0"/>
        <v>CLASIFICADA</v>
      </c>
      <c r="AA33" s="29" t="str">
        <f t="shared" si="1"/>
        <v>TOTAL</v>
      </c>
      <c r="AB33" s="30" t="str">
        <f>IFERROR(VLOOKUP(W33,BD!$G$6:$H$8,2,0),"PENDIENTE TIPO DE INFORMACIÓN CONTENIDA")</f>
        <v>Art. 18, Ley 1712 de 2014. Num. c: Los secretos comerciales, industriales y profesionales.</v>
      </c>
      <c r="AC33" s="30" t="str">
        <f>IFERROR(VLOOKUP(X33,BD!$K$6:$L$8,2,0),"NO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33" s="58" t="str">
        <f t="shared" si="3"/>
        <v>Ley 256 de 1996 (Normas sobre competencia desleal). Artículo 16: Violación de Secretos.</v>
      </c>
    </row>
    <row r="34" spans="1:30" ht="77.25" thickBot="1" x14ac:dyDescent="0.25">
      <c r="A34" s="43">
        <v>28</v>
      </c>
      <c r="B34" s="8" t="s">
        <v>616</v>
      </c>
      <c r="C34" s="3" t="s">
        <v>593</v>
      </c>
      <c r="D34" s="12" t="s">
        <v>8</v>
      </c>
      <c r="E34" s="26" t="b">
        <f>IF(F34=BD!$C$12,'Matriz Final'!D34,IF(F34=BD!$C$13,"CUSTODIO",IF(F34=BD!$C$14,"DTI",IF(F34=BD!$C$15,D34&amp;"/ CUSTODIO",IF(F34=BD!$C$16,D34&amp;"/ CUSTODIO / DTI")))))</f>
        <v>0</v>
      </c>
      <c r="F34" s="12" t="s">
        <v>1173</v>
      </c>
      <c r="G34" s="12" t="s">
        <v>8</v>
      </c>
      <c r="H34" s="51" t="b">
        <f>IF(F34=BD!$C$13,"X",IF(F34=BD!$C$15,"X",IF(F34=BD!$C$16,"X")))</f>
        <v>0</v>
      </c>
      <c r="I34" s="85" t="s">
        <v>1140</v>
      </c>
      <c r="J34" s="92" t="s">
        <v>1227</v>
      </c>
      <c r="K34" s="13" t="s">
        <v>10</v>
      </c>
      <c r="L34" s="19" t="s">
        <v>16</v>
      </c>
      <c r="M34" s="21" t="s">
        <v>613</v>
      </c>
      <c r="N34" s="2"/>
      <c r="O34" s="2" t="s">
        <v>595</v>
      </c>
      <c r="P34" s="21" t="s">
        <v>596</v>
      </c>
      <c r="Q34" s="25" t="s">
        <v>15</v>
      </c>
      <c r="R34" s="21" t="s">
        <v>597</v>
      </c>
      <c r="S34" s="104">
        <v>1992</v>
      </c>
      <c r="T34" s="100" t="s">
        <v>1109</v>
      </c>
      <c r="U34" s="101" t="s">
        <v>1110</v>
      </c>
      <c r="V34" s="100" t="s">
        <v>1119</v>
      </c>
      <c r="W34" s="105" t="s">
        <v>1120</v>
      </c>
      <c r="X34" s="105" t="s">
        <v>1115</v>
      </c>
      <c r="Y34" s="62" t="str">
        <f t="shared" si="2"/>
        <v>INDEFINIDA</v>
      </c>
      <c r="Z34" s="30" t="str">
        <f t="shared" si="0"/>
        <v>CLASIFICADA</v>
      </c>
      <c r="AA34" s="29" t="str">
        <f t="shared" si="1"/>
        <v>TOTAL</v>
      </c>
      <c r="AB34" s="30" t="str">
        <f>IFERROR(VLOOKUP(W34,BD!$G$6:$H$8,2,0),"PENDIENTE TIPO DE INFORMACIÓN CONTENIDA")</f>
        <v>Art. 18, Ley 1712 de 2014. Num. c: Los secretos comerciales, industriales y profesionales.</v>
      </c>
      <c r="AC34" s="30" t="str">
        <f>IFERROR(VLOOKUP(X34,BD!$K$6:$L$8,2,0),"NO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34" s="58" t="str">
        <f t="shared" si="3"/>
        <v>Ley 256 de 1996 (Normas sobre competencia desleal). Artículo 16: Violación de Secretos.</v>
      </c>
    </row>
    <row r="35" spans="1:30" ht="214.5" thickBot="1" x14ac:dyDescent="0.25">
      <c r="A35" s="43">
        <v>29</v>
      </c>
      <c r="B35" s="8" t="s">
        <v>620</v>
      </c>
      <c r="C35" s="3" t="s">
        <v>593</v>
      </c>
      <c r="D35" s="12" t="s">
        <v>8</v>
      </c>
      <c r="E35" s="26" t="str">
        <f>IF(F35=BD!$C$12,'Matriz Final'!D35,IF(F35=BD!$C$13,"CUSTODIO",IF(F35=BD!$C$14,"DTI",IF(F35=BD!$C$15,D35&amp;"/ CUSTODIO",IF(F35=BD!$C$16,D35&amp;"/ CUSTODIO / DTI")))))</f>
        <v>DTI</v>
      </c>
      <c r="F35" s="12" t="s">
        <v>1142</v>
      </c>
      <c r="G35" s="12" t="s">
        <v>8</v>
      </c>
      <c r="H35" s="51" t="b">
        <f>IF(F35=BD!$C$13,"X",IF(F35=BD!$C$15,"X",IF(F35=BD!$C$16,"X")))</f>
        <v>0</v>
      </c>
      <c r="I35" s="85" t="s">
        <v>1148</v>
      </c>
      <c r="J35" s="92" t="s">
        <v>1227</v>
      </c>
      <c r="K35" s="13" t="s">
        <v>25</v>
      </c>
      <c r="L35" s="19" t="s">
        <v>28</v>
      </c>
      <c r="M35" s="21" t="s">
        <v>609</v>
      </c>
      <c r="N35" s="2"/>
      <c r="O35" s="2" t="s">
        <v>595</v>
      </c>
      <c r="P35" s="21" t="s">
        <v>596</v>
      </c>
      <c r="Q35" s="25" t="s">
        <v>27</v>
      </c>
      <c r="R35" s="21" t="s">
        <v>597</v>
      </c>
      <c r="S35" s="104">
        <v>2014</v>
      </c>
      <c r="T35" s="100" t="s">
        <v>1118</v>
      </c>
      <c r="U35" s="101" t="s">
        <v>1119</v>
      </c>
      <c r="V35" s="100" t="s">
        <v>1119</v>
      </c>
      <c r="W35" s="105" t="s">
        <v>1120</v>
      </c>
      <c r="X35" s="105" t="s">
        <v>1115</v>
      </c>
      <c r="Y35" s="62" t="str">
        <f t="shared" si="2"/>
        <v>INDEFINIDA</v>
      </c>
      <c r="Z35" s="30" t="str">
        <f t="shared" si="0"/>
        <v>CLASIFICADA</v>
      </c>
      <c r="AA35" s="29" t="str">
        <f t="shared" si="1"/>
        <v>TOTAL</v>
      </c>
      <c r="AB35" s="30" t="str">
        <f>IFERROR(VLOOKUP(W35,BD!$G$6:$H$8,2,0),"PENDIENTE TIPO DE INFORMACIÓN CONTENIDA")</f>
        <v>Art. 18, Ley 1712 de 2014. Num. c: Los secretos comerciales, industriales y profesionales.</v>
      </c>
      <c r="AC35" s="30" t="str">
        <f>IFERROR(VLOOKUP(X35,BD!$K$6:$L$8,2,0),"NO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35" s="58" t="str">
        <f t="shared" si="3"/>
        <v>Ley 256 de 1996 (Normas sobre competencia desleal). Artículo 16: Violación de Secretos.</v>
      </c>
    </row>
    <row r="36" spans="1:30" ht="214.5" thickBot="1" x14ac:dyDescent="0.25">
      <c r="A36" s="43">
        <v>30</v>
      </c>
      <c r="B36" s="7" t="s">
        <v>620</v>
      </c>
      <c r="C36" s="3" t="s">
        <v>593</v>
      </c>
      <c r="D36" s="12" t="s">
        <v>8</v>
      </c>
      <c r="E36" s="26" t="str">
        <f>IF(F36=BD!$C$12,'Matriz Final'!D36,IF(F36=BD!$C$13,"CUSTODIO",IF(F36=BD!$C$14,"DTI",IF(F36=BD!$C$15,D36&amp;"/ CUSTODIO",IF(F36=BD!$C$16,D36&amp;"/ CUSTODIO / DTI")))))</f>
        <v>DTI</v>
      </c>
      <c r="F36" s="12" t="s">
        <v>1142</v>
      </c>
      <c r="G36" s="12" t="s">
        <v>8</v>
      </c>
      <c r="H36" s="51" t="b">
        <f>IF(F36=BD!$C$13,"X",IF(F36=BD!$C$15,"X",IF(F36=BD!$C$16,"X")))</f>
        <v>0</v>
      </c>
      <c r="I36" s="85" t="s">
        <v>1148</v>
      </c>
      <c r="J36" s="92" t="s">
        <v>1227</v>
      </c>
      <c r="K36" s="13" t="s">
        <v>25</v>
      </c>
      <c r="L36" s="19" t="s">
        <v>26</v>
      </c>
      <c r="M36" s="21" t="s">
        <v>609</v>
      </c>
      <c r="N36" s="2"/>
      <c r="O36" s="2" t="s">
        <v>595</v>
      </c>
      <c r="P36" s="21" t="s">
        <v>596</v>
      </c>
      <c r="Q36" s="25" t="s">
        <v>24</v>
      </c>
      <c r="R36" s="21" t="s">
        <v>597</v>
      </c>
      <c r="S36" s="104">
        <v>2014</v>
      </c>
      <c r="T36" s="100" t="s">
        <v>1118</v>
      </c>
      <c r="U36" s="101" t="s">
        <v>1119</v>
      </c>
      <c r="V36" s="100" t="s">
        <v>1119</v>
      </c>
      <c r="W36" s="105" t="s">
        <v>1120</v>
      </c>
      <c r="X36" s="105" t="s">
        <v>1115</v>
      </c>
      <c r="Y36" s="62" t="str">
        <f t="shared" si="2"/>
        <v>INDEFINIDA</v>
      </c>
      <c r="Z36" s="30" t="str">
        <f t="shared" si="0"/>
        <v>CLASIFICADA</v>
      </c>
      <c r="AA36" s="29" t="str">
        <f t="shared" si="1"/>
        <v>TOTAL</v>
      </c>
      <c r="AB36" s="30" t="str">
        <f>IFERROR(VLOOKUP(W36,BD!$G$6:$H$8,2,0),"PENDIENTE TIPO DE INFORMACIÓN CONTENIDA")</f>
        <v>Art. 18, Ley 1712 de 2014. Num. c: Los secretos comerciales, industriales y profesionales.</v>
      </c>
      <c r="AC36" s="30" t="str">
        <f>IFERROR(VLOOKUP(X36,BD!$K$6:$L$8,2,0),"NO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36" s="58" t="str">
        <f t="shared" si="3"/>
        <v>Ley 256 de 1996 (Normas sobre competencia desleal). Artículo 16: Violación de Secretos.</v>
      </c>
    </row>
    <row r="37" spans="1:30" ht="214.5" thickBot="1" x14ac:dyDescent="0.25">
      <c r="A37" s="43">
        <v>31</v>
      </c>
      <c r="B37" s="7" t="s">
        <v>620</v>
      </c>
      <c r="C37" s="3" t="s">
        <v>593</v>
      </c>
      <c r="D37" s="12" t="s">
        <v>8</v>
      </c>
      <c r="E37" s="26" t="str">
        <f>IF(F37=BD!$C$12,'Matriz Final'!D37,IF(F37=BD!$C$13,"CUSTODIO",IF(F37=BD!$C$14,"DTI",IF(F37=BD!$C$15,D37&amp;"/ CUSTODIO",IF(F37=BD!$C$16,D37&amp;"/ CUSTODIO / DTI")))))</f>
        <v>DTI</v>
      </c>
      <c r="F37" s="12" t="s">
        <v>1142</v>
      </c>
      <c r="G37" s="12" t="s">
        <v>8</v>
      </c>
      <c r="H37" s="51" t="b">
        <f>IF(F37=BD!$C$13,"X",IF(F37=BD!$C$15,"X",IF(F37=BD!$C$16,"X")))</f>
        <v>0</v>
      </c>
      <c r="I37" s="85" t="s">
        <v>1148</v>
      </c>
      <c r="J37" s="87" t="s">
        <v>1163</v>
      </c>
      <c r="K37" s="13" t="s">
        <v>13</v>
      </c>
      <c r="L37" s="19" t="s">
        <v>14</v>
      </c>
      <c r="M37" s="21" t="s">
        <v>621</v>
      </c>
      <c r="N37" s="2"/>
      <c r="O37" s="2" t="s">
        <v>595</v>
      </c>
      <c r="P37" s="21" t="s">
        <v>596</v>
      </c>
      <c r="Q37" s="25" t="s">
        <v>12</v>
      </c>
      <c r="R37" s="21" t="s">
        <v>597</v>
      </c>
      <c r="S37" s="104">
        <v>2006</v>
      </c>
      <c r="T37" s="100" t="s">
        <v>1125</v>
      </c>
      <c r="U37" s="101" t="s">
        <v>1119</v>
      </c>
      <c r="V37" s="100" t="s">
        <v>1119</v>
      </c>
      <c r="W37" s="105" t="s">
        <v>1127</v>
      </c>
      <c r="X37" s="105"/>
      <c r="Y37" s="62" t="str">
        <f t="shared" si="2"/>
        <v>NO APLICA</v>
      </c>
      <c r="Z37" s="30" t="str">
        <f t="shared" si="0"/>
        <v>PÚBLICA</v>
      </c>
      <c r="AA37" s="29" t="str">
        <f t="shared" si="1"/>
        <v>NO APLICA</v>
      </c>
      <c r="AB37" s="30" t="str">
        <f>IFERROR(VLOOKUP(W37,BD!$G$6:$H$8,2,0),"PENDIENTE TIPO DE INFORMACIÓN CONTENIDA")</f>
        <v>NO APLICA</v>
      </c>
      <c r="AC37" s="30" t="str">
        <f>IFERROR(VLOOKUP(X37,BD!$K$6:$L$8,2,0),"NO APLICA")</f>
        <v>NO APLICA</v>
      </c>
      <c r="AD37" s="58" t="str">
        <f t="shared" si="3"/>
        <v>NO APLICA</v>
      </c>
    </row>
    <row r="38" spans="1:30" ht="225.75" thickBot="1" x14ac:dyDescent="0.25">
      <c r="A38" s="43">
        <v>32</v>
      </c>
      <c r="B38" s="7" t="s">
        <v>622</v>
      </c>
      <c r="C38" s="3" t="s">
        <v>593</v>
      </c>
      <c r="D38" s="12" t="s">
        <v>8</v>
      </c>
      <c r="E38" s="26" t="str">
        <f>IF(F38=BD!$C$12,'Matriz Final'!D38,IF(F38=BD!$C$13,"CUSTODIO",IF(F38=BD!$C$14,"DTI",IF(F38=BD!$C$15,D38&amp;"/ CUSTODIO",IF(F38=BD!$C$16,D38&amp;"/ CUSTODIO / DTI")))))</f>
        <v>CONTRALORIA/ CUSTODIO / DTI</v>
      </c>
      <c r="F38" s="12" t="s">
        <v>1172</v>
      </c>
      <c r="G38" s="12" t="s">
        <v>8</v>
      </c>
      <c r="H38" s="51" t="str">
        <f>IF(F38=BD!$C$13,"X",IF(F38=BD!$C$15,"X",IF(F38=BD!$C$16,"X")))</f>
        <v>X</v>
      </c>
      <c r="I38" s="85" t="s">
        <v>1140</v>
      </c>
      <c r="J38" s="92" t="s">
        <v>1227</v>
      </c>
      <c r="K38" s="13" t="s">
        <v>20</v>
      </c>
      <c r="L38" s="20" t="s">
        <v>23</v>
      </c>
      <c r="M38" s="21" t="s">
        <v>623</v>
      </c>
      <c r="N38" s="2"/>
      <c r="O38" s="2" t="s">
        <v>595</v>
      </c>
      <c r="P38" s="21" t="s">
        <v>596</v>
      </c>
      <c r="Q38" s="25" t="s">
        <v>22</v>
      </c>
      <c r="R38" s="21" t="s">
        <v>597</v>
      </c>
      <c r="S38" s="104">
        <v>2014</v>
      </c>
      <c r="T38" s="100" t="s">
        <v>1118</v>
      </c>
      <c r="U38" s="101" t="s">
        <v>1119</v>
      </c>
      <c r="V38" s="100" t="s">
        <v>1119</v>
      </c>
      <c r="W38" s="105" t="s">
        <v>1120</v>
      </c>
      <c r="X38" s="105" t="s">
        <v>1115</v>
      </c>
      <c r="Y38" s="62" t="str">
        <f t="shared" si="2"/>
        <v>INDEFINIDA</v>
      </c>
      <c r="Z38" s="30" t="str">
        <f t="shared" si="0"/>
        <v>CLASIFICADA</v>
      </c>
      <c r="AA38" s="29" t="str">
        <f t="shared" si="1"/>
        <v>TOTAL</v>
      </c>
      <c r="AB38" s="30" t="str">
        <f>IFERROR(VLOOKUP(W38,BD!$G$6:$H$8,2,0),"PENDIENTE TIPO DE INFORMACIÓN CONTENIDA")</f>
        <v>Art. 18, Ley 1712 de 2014. Num. c: Los secretos comerciales, industriales y profesionales.</v>
      </c>
      <c r="AC38" s="30" t="str">
        <f>IFERROR(VLOOKUP(X38,BD!$K$6:$L$8,2,0),"NO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38" s="58" t="str">
        <f t="shared" si="3"/>
        <v>Ley 256 de 1996 (Normas sobre competencia desleal). Artículo 16: Violación de Secretos.</v>
      </c>
    </row>
    <row r="39" spans="1:30" ht="214.5" thickBot="1" x14ac:dyDescent="0.25">
      <c r="A39" s="43">
        <v>33</v>
      </c>
      <c r="B39" s="7" t="s">
        <v>620</v>
      </c>
      <c r="C39" s="3" t="s">
        <v>593</v>
      </c>
      <c r="D39" s="12" t="s">
        <v>8</v>
      </c>
      <c r="E39" s="26" t="str">
        <f>IF(F39=BD!$C$12,'Matriz Final'!D39,IF(F39=BD!$C$13,"CUSTODIO",IF(F39=BD!$C$14,"DTI",IF(F39=BD!$C$15,D39&amp;"/ CUSTODIO",IF(F39=BD!$C$16,D39&amp;"/ CUSTODIO / DTI")))))</f>
        <v>DTI</v>
      </c>
      <c r="F39" s="12" t="s">
        <v>1142</v>
      </c>
      <c r="G39" s="12" t="s">
        <v>8</v>
      </c>
      <c r="H39" s="51" t="b">
        <f>IF(F39=BD!$C$13,"X",IF(F39=BD!$C$15,"X",IF(F39=BD!$C$16,"X")))</f>
        <v>0</v>
      </c>
      <c r="I39" s="85" t="s">
        <v>1148</v>
      </c>
      <c r="J39" s="92" t="s">
        <v>1227</v>
      </c>
      <c r="K39" s="13" t="s">
        <v>20</v>
      </c>
      <c r="L39" s="19" t="s">
        <v>21</v>
      </c>
      <c r="M39" s="21" t="s">
        <v>624</v>
      </c>
      <c r="N39" s="2"/>
      <c r="O39" s="2" t="s">
        <v>595</v>
      </c>
      <c r="P39" s="21" t="s">
        <v>596</v>
      </c>
      <c r="Q39" s="25" t="s">
        <v>19</v>
      </c>
      <c r="R39" s="21" t="s">
        <v>597</v>
      </c>
      <c r="S39" s="104">
        <v>2014</v>
      </c>
      <c r="T39" s="100" t="s">
        <v>1118</v>
      </c>
      <c r="U39" s="101" t="s">
        <v>1119</v>
      </c>
      <c r="V39" s="100" t="s">
        <v>1119</v>
      </c>
      <c r="W39" s="105" t="s">
        <v>1120</v>
      </c>
      <c r="X39" s="105" t="s">
        <v>1115</v>
      </c>
      <c r="Y39" s="62" t="str">
        <f t="shared" si="2"/>
        <v>INDEFINIDA</v>
      </c>
      <c r="Z39" s="30" t="str">
        <f t="shared" ref="Z39:Z62" si="4">IF(T39&lt;&gt;"",IF(T39&lt;&gt;"PÚBLICA","CLASIFICADA","PÚBLICA"),"PENDIENTE CLASIFICAR POR CONFIDENCIALIDAD")</f>
        <v>CLASIFICADA</v>
      </c>
      <c r="AA39" s="29" t="str">
        <f t="shared" si="1"/>
        <v>TOTAL</v>
      </c>
      <c r="AB39" s="30" t="str">
        <f>IFERROR(VLOOKUP(W39,BD!$G$6:$H$8,2,0),"PENDIENTE TIPO DE INFORMACIÓN CONTENIDA")</f>
        <v>Art. 18, Ley 1712 de 2014. Num. c: Los secretos comerciales, industriales y profesionales.</v>
      </c>
      <c r="AC39" s="30" t="str">
        <f>IFERROR(VLOOKUP(X39,BD!$K$6:$L$8,2,0),"NO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39" s="58" t="str">
        <f t="shared" si="3"/>
        <v>Ley 256 de 1996 (Normas sobre competencia desleal). Artículo 16: Violación de Secretos.</v>
      </c>
    </row>
    <row r="40" spans="1:30" ht="156.75" thickBot="1" x14ac:dyDescent="0.25">
      <c r="A40" s="43">
        <v>34</v>
      </c>
      <c r="B40" s="7" t="s">
        <v>625</v>
      </c>
      <c r="C40" s="3" t="s">
        <v>593</v>
      </c>
      <c r="D40" s="12" t="s">
        <v>376</v>
      </c>
      <c r="E40" s="26" t="str">
        <f>IF(F40=BD!$C$12,'Matriz Final'!D40,IF(F40=BD!$C$13,"CUSTODIO",IF(F40=BD!$C$14,"DTI",IF(F40=BD!$C$15,D40&amp;"/ CUSTODIO",IF(F40=BD!$C$16,D40&amp;"/ CUSTODIO / DTI")))))</f>
        <v>GERENCIA DE CUMPLIMIENTO / CUSTODIO / DTI</v>
      </c>
      <c r="F40" s="12" t="s">
        <v>1172</v>
      </c>
      <c r="G40" s="12" t="s">
        <v>376</v>
      </c>
      <c r="H40" s="51" t="str">
        <f>IF(F40=BD!$C$13,"X",IF(F40=BD!$C$15,"X",IF(F40=BD!$C$16,"X")))</f>
        <v>X</v>
      </c>
      <c r="I40" s="85" t="s">
        <v>1140</v>
      </c>
      <c r="J40" s="94" t="s">
        <v>1174</v>
      </c>
      <c r="K40" s="13" t="s">
        <v>10</v>
      </c>
      <c r="L40" s="19" t="s">
        <v>377</v>
      </c>
      <c r="M40" s="21" t="s">
        <v>626</v>
      </c>
      <c r="N40" s="2"/>
      <c r="O40" s="2" t="s">
        <v>595</v>
      </c>
      <c r="P40" s="21" t="s">
        <v>596</v>
      </c>
      <c r="Q40" s="25" t="s">
        <v>91</v>
      </c>
      <c r="R40" s="21" t="s">
        <v>597</v>
      </c>
      <c r="S40" s="104">
        <v>2016</v>
      </c>
      <c r="T40" s="100" t="s">
        <v>1118</v>
      </c>
      <c r="U40" s="101" t="s">
        <v>1110</v>
      </c>
      <c r="V40" s="100" t="s">
        <v>1110</v>
      </c>
      <c r="W40" s="106" t="s">
        <v>1120</v>
      </c>
      <c r="X40" s="105" t="s">
        <v>1115</v>
      </c>
      <c r="Y40" s="62" t="str">
        <f t="shared" si="2"/>
        <v>INDEFINIDA</v>
      </c>
      <c r="Z40" s="30" t="str">
        <f t="shared" si="4"/>
        <v>CLASIFICADA</v>
      </c>
      <c r="AA40" s="29" t="str">
        <f t="shared" si="1"/>
        <v>TOTAL</v>
      </c>
      <c r="AB40" s="30" t="str">
        <f>IFERROR(VLOOKUP(W40,BD!$G$6:$H$8,2,0),"PENDIENTE TIPO DE INFORMACIÓN CONTENIDA")</f>
        <v>Art. 18, Ley 1712 de 2014. Num. c: Los secretos comerciales, industriales y profesionales.</v>
      </c>
      <c r="AC40" s="30" t="str">
        <f>IFERROR(VLOOKUP(X40,BD!$K$6:$L$8,2,0),"NO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40" s="58" t="str">
        <f t="shared" si="3"/>
        <v>Ley 256 de 1996 (Normas sobre competencia desleal). Artículo 16: Violación de Secretos.</v>
      </c>
    </row>
    <row r="41" spans="1:30" ht="115.5" thickBot="1" x14ac:dyDescent="0.25">
      <c r="A41" s="43">
        <v>35</v>
      </c>
      <c r="B41" s="7" t="s">
        <v>627</v>
      </c>
      <c r="C41" s="3" t="s">
        <v>593</v>
      </c>
      <c r="D41" s="12" t="s">
        <v>376</v>
      </c>
      <c r="E41" s="26" t="str">
        <f>IF(F41=BD!$C$12,'Matriz Final'!D41,IF(F41=BD!$C$13,"CUSTODIO",IF(F41=BD!$C$14,"DTI",IF(F41=BD!$C$15,D41&amp;"/ CUSTODIO",IF(F41=BD!$C$16,D41&amp;"/ CUSTODIO / DTI")))))</f>
        <v>GERENCIA DE CUMPLIMIENTO / CUSTODIO / DTI</v>
      </c>
      <c r="F41" s="12" t="s">
        <v>1172</v>
      </c>
      <c r="G41" s="12" t="s">
        <v>376</v>
      </c>
      <c r="H41" s="51" t="str">
        <f>IF(F41=BD!$C$13,"X",IF(F41=BD!$C$15,"X",IF(F41=BD!$C$16,"X")))</f>
        <v>X</v>
      </c>
      <c r="I41" s="85" t="s">
        <v>1140</v>
      </c>
      <c r="J41" s="93" t="s">
        <v>1175</v>
      </c>
      <c r="K41" s="13" t="s">
        <v>10</v>
      </c>
      <c r="L41" s="19" t="s">
        <v>384</v>
      </c>
      <c r="M41" s="21" t="s">
        <v>628</v>
      </c>
      <c r="N41" s="2"/>
      <c r="O41" s="2" t="s">
        <v>595</v>
      </c>
      <c r="P41" s="21" t="s">
        <v>596</v>
      </c>
      <c r="Q41" s="25" t="s">
        <v>383</v>
      </c>
      <c r="R41" s="21" t="s">
        <v>597</v>
      </c>
      <c r="S41" s="104">
        <v>2005</v>
      </c>
      <c r="T41" s="100" t="s">
        <v>1109</v>
      </c>
      <c r="U41" s="101" t="s">
        <v>1110</v>
      </c>
      <c r="V41" s="100" t="s">
        <v>1110</v>
      </c>
      <c r="W41" s="106" t="s">
        <v>1111</v>
      </c>
      <c r="X41" s="105" t="s">
        <v>1113</v>
      </c>
      <c r="Y41" s="62" t="str">
        <f t="shared" si="2"/>
        <v>INDEFINIDA</v>
      </c>
      <c r="Z41" s="30" t="str">
        <f t="shared" si="4"/>
        <v>CLASIFICADA</v>
      </c>
      <c r="AA41" s="29" t="str">
        <f t="shared" si="1"/>
        <v>TOTAL</v>
      </c>
      <c r="AB41" s="30" t="str">
        <f>IFERROR(VLOOKUP(W41,BD!$G$6:$H$8,2,0),"PENDIENTE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41" s="30" t="str">
        <f>IFERROR(VLOOKUP(X41,BD!$K$6:$L$8,2,0),"NO APLICA")</f>
        <v xml:space="preserve">Ley 1581 de 2012 (Ley de Protección de Datos Personales). Artículo 17: Deberes de los responsables del tratamiento. Num. d:
"Conservar la información bajo las condiciones de seguridad necesarias para impedir su adulteración, pérdida, consulta, uso o acceso no autorizado o fraudulento"
</v>
      </c>
      <c r="AD41" s="58" t="str">
        <f t="shared" si="3"/>
        <v>Constitución Política de Colombia [Const.], 1991, art. 15.</v>
      </c>
    </row>
    <row r="42" spans="1:30" ht="113.25" thickBot="1" x14ac:dyDescent="0.25">
      <c r="A42" s="43">
        <v>36</v>
      </c>
      <c r="B42" s="7" t="s">
        <v>625</v>
      </c>
      <c r="C42" s="3" t="s">
        <v>593</v>
      </c>
      <c r="D42" s="12" t="s">
        <v>376</v>
      </c>
      <c r="E42" s="26" t="str">
        <f>IF(F42=BD!$C$12,'Matriz Final'!D42,IF(F42=BD!$C$13,"CUSTODIO",IF(F42=BD!$C$14,"DTI",IF(F42=BD!$C$15,D42&amp;"/ CUSTODIO",IF(F42=BD!$C$16,D42&amp;"/ CUSTODIO / DTI")))))</f>
        <v>GERENCIA DE CUMPLIMIENTO / CUSTODIO / DTI</v>
      </c>
      <c r="F42" s="12" t="s">
        <v>1172</v>
      </c>
      <c r="G42" s="12" t="s">
        <v>376</v>
      </c>
      <c r="H42" s="51" t="str">
        <f>IF(F42=BD!$C$13,"X",IF(F42=BD!$C$15,"X",IF(F42=BD!$C$16,"X")))</f>
        <v>X</v>
      </c>
      <c r="I42" s="85" t="s">
        <v>1140</v>
      </c>
      <c r="J42" s="94" t="s">
        <v>1176</v>
      </c>
      <c r="K42" s="13" t="s">
        <v>10</v>
      </c>
      <c r="L42" s="19" t="s">
        <v>211</v>
      </c>
      <c r="M42" s="21" t="s">
        <v>629</v>
      </c>
      <c r="N42" s="2"/>
      <c r="O42" s="2" t="s">
        <v>595</v>
      </c>
      <c r="P42" s="21" t="s">
        <v>596</v>
      </c>
      <c r="Q42" s="25" t="s">
        <v>91</v>
      </c>
      <c r="R42" s="21" t="s">
        <v>597</v>
      </c>
      <c r="S42" s="104">
        <v>2018</v>
      </c>
      <c r="T42" s="100" t="s">
        <v>1118</v>
      </c>
      <c r="U42" s="101" t="s">
        <v>1119</v>
      </c>
      <c r="V42" s="100" t="s">
        <v>1119</v>
      </c>
      <c r="W42" s="106" t="s">
        <v>1120</v>
      </c>
      <c r="X42" s="105" t="s">
        <v>1115</v>
      </c>
      <c r="Y42" s="62" t="str">
        <f t="shared" si="2"/>
        <v>INDEFINIDA</v>
      </c>
      <c r="Z42" s="30" t="str">
        <f t="shared" si="4"/>
        <v>CLASIFICADA</v>
      </c>
      <c r="AA42" s="29" t="str">
        <f t="shared" si="1"/>
        <v>TOTAL</v>
      </c>
      <c r="AB42" s="30" t="str">
        <f>IFERROR(VLOOKUP(W42,BD!$G$6:$H$8,2,0),"PENDIENTE TIPO DE INFORMACIÓN CONTENIDA")</f>
        <v>Art. 18, Ley 1712 de 2014. Num. c: Los secretos comerciales, industriales y profesionales.</v>
      </c>
      <c r="AC42" s="30" t="str">
        <f>IFERROR(VLOOKUP(X42,BD!$K$6:$L$8,2,0),"NO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42" s="58" t="str">
        <f t="shared" si="3"/>
        <v>Ley 256 de 1996 (Normas sobre competencia desleal). Artículo 16: Violación de Secretos.</v>
      </c>
    </row>
    <row r="43" spans="1:30" ht="113.25" thickBot="1" x14ac:dyDescent="0.25">
      <c r="A43" s="43">
        <v>37</v>
      </c>
      <c r="B43" s="7" t="s">
        <v>627</v>
      </c>
      <c r="C43" s="3" t="s">
        <v>593</v>
      </c>
      <c r="D43" s="12" t="s">
        <v>376</v>
      </c>
      <c r="E43" s="26" t="str">
        <f>IF(F43=BD!$C$12,'Matriz Final'!D43,IF(F43=BD!$C$13,"CUSTODIO",IF(F43=BD!$C$14,"DTI",IF(F43=BD!$C$15,D43&amp;"/ CUSTODIO",IF(F43=BD!$C$16,D43&amp;"/ CUSTODIO / DTI")))))</f>
        <v>DTI</v>
      </c>
      <c r="F43" s="12" t="s">
        <v>1142</v>
      </c>
      <c r="G43" s="12" t="s">
        <v>376</v>
      </c>
      <c r="H43" s="51" t="b">
        <f>IF(F43=BD!$C$13,"X",IF(F43=BD!$C$15,"X",IF(F43=BD!$C$16,"X")))</f>
        <v>0</v>
      </c>
      <c r="I43" s="85" t="s">
        <v>1140</v>
      </c>
      <c r="J43" s="94" t="s">
        <v>1178</v>
      </c>
      <c r="K43" s="13" t="s">
        <v>141</v>
      </c>
      <c r="L43" s="20" t="s">
        <v>381</v>
      </c>
      <c r="M43" s="21" t="s">
        <v>630</v>
      </c>
      <c r="N43" s="2"/>
      <c r="O43" s="2" t="s">
        <v>595</v>
      </c>
      <c r="P43" s="21" t="s">
        <v>596</v>
      </c>
      <c r="Q43" s="25" t="s">
        <v>380</v>
      </c>
      <c r="R43" s="21" t="s">
        <v>597</v>
      </c>
      <c r="S43" s="104">
        <v>2012</v>
      </c>
      <c r="T43" s="100" t="s">
        <v>1118</v>
      </c>
      <c r="U43" s="101" t="s">
        <v>1110</v>
      </c>
      <c r="V43" s="100" t="s">
        <v>1110</v>
      </c>
      <c r="W43" s="106" t="s">
        <v>1120</v>
      </c>
      <c r="X43" s="105" t="s">
        <v>1115</v>
      </c>
      <c r="Y43" s="62" t="str">
        <f t="shared" si="2"/>
        <v>INDEFINIDA</v>
      </c>
      <c r="Z43" s="30" t="str">
        <f t="shared" si="4"/>
        <v>CLASIFICADA</v>
      </c>
      <c r="AA43" s="29" t="str">
        <f t="shared" si="1"/>
        <v>TOTAL</v>
      </c>
      <c r="AB43" s="30" t="str">
        <f>IFERROR(VLOOKUP(W43,BD!$G$6:$H$8,2,0),"PENDIENTE TIPO DE INFORMACIÓN CONTENIDA")</f>
        <v>Art. 18, Ley 1712 de 2014. Num. c: Los secretos comerciales, industriales y profesionales.</v>
      </c>
      <c r="AC43" s="30" t="str">
        <f>IFERROR(VLOOKUP(X43,BD!$K$6:$L$8,2,0),"NO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43" s="58" t="str">
        <f t="shared" si="3"/>
        <v>Ley 256 de 1996 (Normas sobre competencia desleal). Artículo 16: Violación de Secretos.</v>
      </c>
    </row>
    <row r="44" spans="1:30" ht="113.25" thickBot="1" x14ac:dyDescent="0.25">
      <c r="A44" s="43">
        <v>38</v>
      </c>
      <c r="B44" s="7" t="s">
        <v>627</v>
      </c>
      <c r="C44" s="3" t="s">
        <v>593</v>
      </c>
      <c r="D44" s="12" t="s">
        <v>376</v>
      </c>
      <c r="E44" s="26" t="str">
        <f>IF(F44=BD!$C$12,'Matriz Final'!D44,IF(F44=BD!$C$13,"CUSTODIO",IF(F44=BD!$C$14,"DTI",IF(F44=BD!$C$15,D44&amp;"/ CUSTODIO",IF(F44=BD!$C$16,D44&amp;"/ CUSTODIO / DTI")))))</f>
        <v>DTI</v>
      </c>
      <c r="F44" s="12" t="s">
        <v>1142</v>
      </c>
      <c r="G44" s="12" t="s">
        <v>376</v>
      </c>
      <c r="H44" s="51" t="b">
        <f>IF(F44=BD!$C$13,"X",IF(F44=BD!$C$15,"X",IF(F44=BD!$C$16,"X")))</f>
        <v>0</v>
      </c>
      <c r="I44" s="85" t="s">
        <v>1140</v>
      </c>
      <c r="J44" s="94" t="s">
        <v>1177</v>
      </c>
      <c r="K44" s="13" t="s">
        <v>141</v>
      </c>
      <c r="L44" s="20" t="s">
        <v>379</v>
      </c>
      <c r="M44" s="21" t="s">
        <v>630</v>
      </c>
      <c r="N44" s="2"/>
      <c r="O44" s="2" t="s">
        <v>595</v>
      </c>
      <c r="P44" s="21" t="s">
        <v>596</v>
      </c>
      <c r="Q44" s="25" t="s">
        <v>378</v>
      </c>
      <c r="R44" s="21" t="s">
        <v>597</v>
      </c>
      <c r="S44" s="104">
        <v>2015</v>
      </c>
      <c r="T44" s="100" t="s">
        <v>1118</v>
      </c>
      <c r="U44" s="101" t="s">
        <v>1119</v>
      </c>
      <c r="V44" s="100" t="s">
        <v>1119</v>
      </c>
      <c r="W44" s="106" t="s">
        <v>1120</v>
      </c>
      <c r="X44" s="105" t="s">
        <v>1115</v>
      </c>
      <c r="Y44" s="62" t="str">
        <f t="shared" si="2"/>
        <v>INDEFINIDA</v>
      </c>
      <c r="Z44" s="30" t="str">
        <f t="shared" si="4"/>
        <v>CLASIFICADA</v>
      </c>
      <c r="AA44" s="29" t="str">
        <f t="shared" si="1"/>
        <v>TOTAL</v>
      </c>
      <c r="AB44" s="30" t="str">
        <f>IFERROR(VLOOKUP(W44,BD!$G$6:$H$8,2,0),"PENDIENTE TIPO DE INFORMACIÓN CONTENIDA")</f>
        <v>Art. 18, Ley 1712 de 2014. Num. c: Los secretos comerciales, industriales y profesionales.</v>
      </c>
      <c r="AC44" s="30" t="str">
        <f>IFERROR(VLOOKUP(X44,BD!$K$6:$L$8,2,0),"NO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44" s="58" t="str">
        <f t="shared" si="3"/>
        <v>Ley 256 de 1996 (Normas sobre competencia desleal). Artículo 16: Violación de Secretos.</v>
      </c>
    </row>
    <row r="45" spans="1:30" ht="113.25" thickBot="1" x14ac:dyDescent="0.25">
      <c r="A45" s="43">
        <v>39</v>
      </c>
      <c r="B45" s="7" t="s">
        <v>627</v>
      </c>
      <c r="C45" s="3" t="s">
        <v>593</v>
      </c>
      <c r="D45" s="12" t="s">
        <v>376</v>
      </c>
      <c r="E45" s="26">
        <v>0</v>
      </c>
      <c r="F45" s="12" t="s">
        <v>1142</v>
      </c>
      <c r="G45" s="12" t="s">
        <v>376</v>
      </c>
      <c r="H45" s="51" t="b">
        <f>IF(F45=BD!$C$13,"X",IF(F45=BD!$C$15,"X",IF(F45=BD!$C$16,"X")))</f>
        <v>0</v>
      </c>
      <c r="I45" s="85" t="s">
        <v>1140</v>
      </c>
      <c r="J45" s="94" t="s">
        <v>1179</v>
      </c>
      <c r="K45" s="13" t="s">
        <v>25</v>
      </c>
      <c r="L45" s="20" t="s">
        <v>386</v>
      </c>
      <c r="M45" s="21" t="s">
        <v>631</v>
      </c>
      <c r="N45" s="2"/>
      <c r="O45" s="2" t="s">
        <v>595</v>
      </c>
      <c r="P45" s="21" t="s">
        <v>596</v>
      </c>
      <c r="Q45" s="25" t="s">
        <v>385</v>
      </c>
      <c r="R45" s="21" t="s">
        <v>597</v>
      </c>
      <c r="S45" s="104">
        <v>2012</v>
      </c>
      <c r="T45" s="100" t="s">
        <v>1118</v>
      </c>
      <c r="U45" s="101" t="s">
        <v>1119</v>
      </c>
      <c r="V45" s="100" t="s">
        <v>1119</v>
      </c>
      <c r="W45" s="106" t="s">
        <v>1120</v>
      </c>
      <c r="X45" s="105" t="s">
        <v>1115</v>
      </c>
      <c r="Y45" s="62" t="str">
        <f t="shared" si="2"/>
        <v>INDEFINIDA</v>
      </c>
      <c r="Z45" s="30" t="str">
        <f t="shared" si="4"/>
        <v>CLASIFICADA</v>
      </c>
      <c r="AA45" s="29" t="str">
        <f t="shared" si="1"/>
        <v>TOTAL</v>
      </c>
      <c r="AB45" s="30" t="str">
        <f>IFERROR(VLOOKUP(W45,BD!$G$6:$H$8,2,0),"PENDIENTE TIPO DE INFORMACIÓN CONTENIDA")</f>
        <v>Art. 18, Ley 1712 de 2014. Num. c: Los secretos comerciales, industriales y profesionales.</v>
      </c>
      <c r="AC45" s="30" t="str">
        <f>IFERROR(VLOOKUP(X45,BD!$K$6:$L$8,2,0),"NO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45" s="58" t="str">
        <f t="shared" si="3"/>
        <v>Ley 256 de 1996 (Normas sobre competencia desleal). Artículo 16: Violación de Secretos.</v>
      </c>
    </row>
    <row r="46" spans="1:30" ht="124.5" thickBot="1" x14ac:dyDescent="0.25">
      <c r="A46" s="43">
        <v>40</v>
      </c>
      <c r="B46" s="7" t="s">
        <v>632</v>
      </c>
      <c r="C46" s="3" t="s">
        <v>593</v>
      </c>
      <c r="D46" s="12" t="s">
        <v>376</v>
      </c>
      <c r="E46" s="26" t="str">
        <f>IF(F46=BD!$C$12,'Matriz Final'!D46,IF(F46=BD!$C$13,"CUSTODIO",IF(F46=BD!$C$14,"DTI",IF(F46=BD!$C$15,D46&amp;"/ CUSTODIO",IF(F46=BD!$C$16,D46&amp;"/ CUSTODIO / DTI")))))</f>
        <v>DTI</v>
      </c>
      <c r="F46" s="12" t="s">
        <v>1142</v>
      </c>
      <c r="G46" s="12" t="s">
        <v>376</v>
      </c>
      <c r="H46" s="51" t="b">
        <f>IF(F46=BD!$C$13,"X",IF(F46=BD!$C$15,"X",IF(F46=BD!$C$16,"X")))</f>
        <v>0</v>
      </c>
      <c r="I46" s="85" t="s">
        <v>1140</v>
      </c>
      <c r="J46" s="94" t="s">
        <v>1180</v>
      </c>
      <c r="K46" s="14" t="s">
        <v>390</v>
      </c>
      <c r="L46" s="2"/>
      <c r="M46" s="21" t="s">
        <v>633</v>
      </c>
      <c r="N46" s="2"/>
      <c r="O46" s="2" t="s">
        <v>595</v>
      </c>
      <c r="P46" s="21" t="s">
        <v>596</v>
      </c>
      <c r="Q46" s="25" t="s">
        <v>389</v>
      </c>
      <c r="R46" s="21" t="s">
        <v>597</v>
      </c>
      <c r="S46" s="104">
        <v>2012</v>
      </c>
      <c r="T46" s="100" t="s">
        <v>1118</v>
      </c>
      <c r="U46" s="101" t="s">
        <v>1110</v>
      </c>
      <c r="V46" s="100" t="s">
        <v>1110</v>
      </c>
      <c r="W46" s="106" t="s">
        <v>1120</v>
      </c>
      <c r="X46" s="105" t="s">
        <v>1115</v>
      </c>
      <c r="Y46" s="62" t="str">
        <f t="shared" si="2"/>
        <v>INDEFINIDA</v>
      </c>
      <c r="Z46" s="30" t="str">
        <f t="shared" si="4"/>
        <v>CLASIFICADA</v>
      </c>
      <c r="AA46" s="29" t="str">
        <f t="shared" si="1"/>
        <v>TOTAL</v>
      </c>
      <c r="AB46" s="30" t="str">
        <f>IFERROR(VLOOKUP(W46,BD!$G$6:$H$8,2,0),"PENDIENTE TIPO DE INFORMACIÓN CONTENIDA")</f>
        <v>Art. 18, Ley 1712 de 2014. Num. c: Los secretos comerciales, industriales y profesionales.</v>
      </c>
      <c r="AC46" s="30" t="str">
        <f>IFERROR(VLOOKUP(X46,BD!$K$6:$L$8,2,0),"NO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46" s="58" t="str">
        <f t="shared" si="3"/>
        <v>Ley 256 de 1996 (Normas sobre competencia desleal). Artículo 16: Violación de Secretos.</v>
      </c>
    </row>
    <row r="47" spans="1:30" ht="77.25" thickBot="1" x14ac:dyDescent="0.25">
      <c r="A47" s="43">
        <v>41</v>
      </c>
      <c r="B47" s="7" t="s">
        <v>634</v>
      </c>
      <c r="C47" s="3" t="s">
        <v>593</v>
      </c>
      <c r="D47" s="12" t="s">
        <v>376</v>
      </c>
      <c r="E47" s="26" t="str">
        <f>IF(F47=BD!$C$12,'Matriz Final'!D47,IF(F47=BD!$C$13,"CUSTODIO",IF(F47=BD!$C$14,"DTI",IF(F47=BD!$C$15,D47&amp;"/ CUSTODIO",IF(F47=BD!$C$16,D47&amp;"/ CUSTODIO / DTI")))))</f>
        <v>GERENCIA DE CUMPLIMIENTO / CUSTODIO / DTI</v>
      </c>
      <c r="F47" s="12" t="s">
        <v>1172</v>
      </c>
      <c r="G47" s="12" t="s">
        <v>376</v>
      </c>
      <c r="H47" s="51" t="str">
        <f>IF(F47=BD!$C$13,"X",IF(F47=BD!$C$15,"X",IF(F47=BD!$C$16,"X")))</f>
        <v>X</v>
      </c>
      <c r="I47" s="85" t="s">
        <v>1140</v>
      </c>
      <c r="J47" s="93" t="s">
        <v>1181</v>
      </c>
      <c r="K47" s="13" t="s">
        <v>74</v>
      </c>
      <c r="L47" s="21" t="s">
        <v>388</v>
      </c>
      <c r="M47" s="21" t="s">
        <v>635</v>
      </c>
      <c r="N47" s="2"/>
      <c r="O47" s="2" t="s">
        <v>595</v>
      </c>
      <c r="P47" s="21" t="s">
        <v>596</v>
      </c>
      <c r="Q47" s="25" t="s">
        <v>387</v>
      </c>
      <c r="R47" s="21" t="s">
        <v>597</v>
      </c>
      <c r="S47" s="104">
        <v>2009</v>
      </c>
      <c r="T47" s="100" t="s">
        <v>1109</v>
      </c>
      <c r="U47" s="101" t="s">
        <v>1110</v>
      </c>
      <c r="V47" s="100" t="s">
        <v>1110</v>
      </c>
      <c r="W47" s="106" t="s">
        <v>1120</v>
      </c>
      <c r="X47" s="105" t="s">
        <v>1115</v>
      </c>
      <c r="Y47" s="62" t="str">
        <f t="shared" si="2"/>
        <v>INDEFINIDA</v>
      </c>
      <c r="Z47" s="30" t="str">
        <f t="shared" si="4"/>
        <v>CLASIFICADA</v>
      </c>
      <c r="AA47" s="29" t="str">
        <f t="shared" si="1"/>
        <v>TOTAL</v>
      </c>
      <c r="AB47" s="30" t="str">
        <f>IFERROR(VLOOKUP(W47,BD!$G$6:$H$8,2,0),"PENDIENTE TIPO DE INFORMACIÓN CONTENIDA")</f>
        <v>Art. 18, Ley 1712 de 2014. Num. c: Los secretos comerciales, industriales y profesionales.</v>
      </c>
      <c r="AC47" s="30" t="str">
        <f>IFERROR(VLOOKUP(X47,BD!$K$6:$L$8,2,0),"NO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47" s="58" t="str">
        <f t="shared" si="3"/>
        <v>Ley 256 de 1996 (Normas sobre competencia desleal). Artículo 16: Violación de Secretos.</v>
      </c>
    </row>
    <row r="48" spans="1:30" ht="108.75" thickBot="1" x14ac:dyDescent="0.25">
      <c r="A48" s="43">
        <v>42</v>
      </c>
      <c r="B48" s="7" t="s">
        <v>634</v>
      </c>
      <c r="C48" s="3" t="s">
        <v>593</v>
      </c>
      <c r="D48" s="12" t="s">
        <v>376</v>
      </c>
      <c r="E48" s="26" t="str">
        <f>IF(F48=BD!$C$12,'Matriz Final'!D48,IF(F48=BD!$C$13,"CUSTODIO",IF(F48=BD!$C$14,"DTI",IF(F48=BD!$C$15,D48&amp;"/ CUSTODIO",IF(F48=BD!$C$16,D48&amp;"/ CUSTODIO / DTI")))))</f>
        <v>DTI</v>
      </c>
      <c r="F48" s="12" t="s">
        <v>1142</v>
      </c>
      <c r="G48" s="12" t="s">
        <v>376</v>
      </c>
      <c r="H48" s="51" t="b">
        <f>IF(F48=BD!$C$13,"X",IF(F48=BD!$C$15,"X",IF(F48=BD!$C$16,"X")))</f>
        <v>0</v>
      </c>
      <c r="I48" s="85" t="s">
        <v>1140</v>
      </c>
      <c r="J48" s="94" t="s">
        <v>1182</v>
      </c>
      <c r="K48" s="13" t="s">
        <v>74</v>
      </c>
      <c r="L48" s="21" t="s">
        <v>382</v>
      </c>
      <c r="M48" s="21" t="s">
        <v>635</v>
      </c>
      <c r="N48" s="2"/>
      <c r="O48" s="2" t="s">
        <v>595</v>
      </c>
      <c r="P48" s="21" t="s">
        <v>596</v>
      </c>
      <c r="Q48" s="25" t="s">
        <v>73</v>
      </c>
      <c r="R48" s="21" t="s">
        <v>597</v>
      </c>
      <c r="S48" s="104">
        <v>2012</v>
      </c>
      <c r="T48" s="100" t="s">
        <v>1118</v>
      </c>
      <c r="U48" s="101" t="s">
        <v>1110</v>
      </c>
      <c r="V48" s="100" t="s">
        <v>1110</v>
      </c>
      <c r="W48" s="106" t="s">
        <v>1120</v>
      </c>
      <c r="X48" s="105" t="s">
        <v>1115</v>
      </c>
      <c r="Y48" s="62" t="str">
        <f t="shared" si="2"/>
        <v>INDEFINIDA</v>
      </c>
      <c r="Z48" s="30" t="str">
        <f t="shared" si="4"/>
        <v>CLASIFICADA</v>
      </c>
      <c r="AA48" s="29" t="str">
        <f t="shared" si="1"/>
        <v>TOTAL</v>
      </c>
      <c r="AB48" s="30" t="str">
        <f>IFERROR(VLOOKUP(W48,BD!$G$6:$H$8,2,0),"PENDIENTE TIPO DE INFORMACIÓN CONTENIDA")</f>
        <v>Art. 18, Ley 1712 de 2014. Num. c: Los secretos comerciales, industriales y profesionales.</v>
      </c>
      <c r="AC48" s="30" t="str">
        <f>IFERROR(VLOOKUP(X48,BD!$K$6:$L$8,2,0),"NO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48" s="58" t="str">
        <f t="shared" si="3"/>
        <v>Ley 256 de 1996 (Normas sobre competencia desleal). Artículo 16: Violación de Secretos.</v>
      </c>
    </row>
    <row r="49" spans="1:30" ht="90" x14ac:dyDescent="0.2">
      <c r="A49" s="43">
        <v>43</v>
      </c>
      <c r="B49" s="7" t="s">
        <v>636</v>
      </c>
      <c r="C49" s="3" t="s">
        <v>593</v>
      </c>
      <c r="D49" s="12" t="s">
        <v>391</v>
      </c>
      <c r="E49" s="26" t="str">
        <f>IF(F49=BD!$C$12,'Matriz Final'!D49,IF(F49=BD!$C$13,"CUSTODIO",IF(F49=BD!$C$14,"DTI",IF(F49=BD!$C$15,D49&amp;"/ CUSTODIO",IF(F49=BD!$C$16,D49&amp;"/ CUSTODIO / DTI")))))</f>
        <v>DTI</v>
      </c>
      <c r="F49" s="12" t="s">
        <v>1142</v>
      </c>
      <c r="G49" s="12" t="s">
        <v>391</v>
      </c>
      <c r="H49" s="51" t="b">
        <f>IF(F49=BD!$C$13,"X",IF(F49=BD!$C$15,"X",IF(F49=BD!$C$16,"X")))</f>
        <v>0</v>
      </c>
      <c r="I49" s="85" t="s">
        <v>1147</v>
      </c>
      <c r="J49" s="87" t="s">
        <v>1154</v>
      </c>
      <c r="K49" s="13" t="s">
        <v>10</v>
      </c>
      <c r="L49" s="21" t="s">
        <v>394</v>
      </c>
      <c r="M49" s="21" t="s">
        <v>637</v>
      </c>
      <c r="N49" s="2"/>
      <c r="O49" s="2" t="s">
        <v>595</v>
      </c>
      <c r="P49" s="21" t="s">
        <v>596</v>
      </c>
      <c r="Q49" s="25" t="s">
        <v>91</v>
      </c>
      <c r="R49" s="21" t="s">
        <v>597</v>
      </c>
      <c r="S49" s="107">
        <v>2010</v>
      </c>
      <c r="T49" s="100" t="s">
        <v>1118</v>
      </c>
      <c r="U49" s="101" t="s">
        <v>1119</v>
      </c>
      <c r="V49" s="100" t="s">
        <v>1119</v>
      </c>
      <c r="W49" s="106" t="s">
        <v>1120</v>
      </c>
      <c r="X49" s="105" t="s">
        <v>1115</v>
      </c>
      <c r="Y49" s="62" t="str">
        <f t="shared" si="2"/>
        <v>INDEFINIDA</v>
      </c>
      <c r="Z49" s="30" t="str">
        <f t="shared" si="4"/>
        <v>CLASIFICADA</v>
      </c>
      <c r="AA49" s="29" t="str">
        <f t="shared" si="1"/>
        <v>TOTAL</v>
      </c>
      <c r="AB49" s="30" t="str">
        <f>IFERROR(VLOOKUP(W49,BD!$G$6:$H$8,2,0),"PENDIENTE TIPO DE INFORMACIÓN CONTENIDA")</f>
        <v>Art. 18, Ley 1712 de 2014. Num. c: Los secretos comerciales, industriales y profesionales.</v>
      </c>
      <c r="AC49" s="30" t="str">
        <f>IFERROR(VLOOKUP(X49,BD!$K$6:$L$8,2,0),"NO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49" s="58" t="str">
        <f t="shared" si="3"/>
        <v>Ley 256 de 1996 (Normas sobre competencia desleal). Artículo 16: Violación de Secretos.</v>
      </c>
    </row>
    <row r="50" spans="1:30" ht="90" x14ac:dyDescent="0.2">
      <c r="A50" s="43">
        <v>44</v>
      </c>
      <c r="B50" s="7" t="s">
        <v>638</v>
      </c>
      <c r="C50" s="3" t="s">
        <v>593</v>
      </c>
      <c r="D50" s="12" t="s">
        <v>391</v>
      </c>
      <c r="E50" s="26" t="str">
        <f>IF(F50=BD!$C$12,'Matriz Final'!D50,IF(F50=BD!$C$13,"CUSTODIO",IF(F50=BD!$C$14,"DTI",IF(F50=BD!$C$15,D50&amp;"/ CUSTODIO",IF(F50=BD!$C$16,D50&amp;"/ CUSTODIO / DTI")))))</f>
        <v>DTI</v>
      </c>
      <c r="F50" s="12" t="s">
        <v>1142</v>
      </c>
      <c r="G50" s="12" t="s">
        <v>391</v>
      </c>
      <c r="H50" s="51" t="b">
        <f>IF(F50=BD!$C$13,"X",IF(F50=BD!$C$15,"X",IF(F50=BD!$C$16,"X")))</f>
        <v>0</v>
      </c>
      <c r="I50" s="85" t="s">
        <v>1147</v>
      </c>
      <c r="J50" s="87" t="s">
        <v>1154</v>
      </c>
      <c r="K50" s="13" t="s">
        <v>25</v>
      </c>
      <c r="L50" s="21" t="s">
        <v>156</v>
      </c>
      <c r="M50" s="21" t="s">
        <v>639</v>
      </c>
      <c r="N50" s="2"/>
      <c r="O50" s="2" t="s">
        <v>595</v>
      </c>
      <c r="P50" s="21" t="s">
        <v>596</v>
      </c>
      <c r="Q50" s="25" t="s">
        <v>27</v>
      </c>
      <c r="R50" s="21" t="s">
        <v>597</v>
      </c>
      <c r="S50" s="104">
        <v>2012</v>
      </c>
      <c r="T50" s="100" t="s">
        <v>1118</v>
      </c>
      <c r="U50" s="101" t="s">
        <v>1119</v>
      </c>
      <c r="V50" s="100" t="s">
        <v>1119</v>
      </c>
      <c r="W50" s="106" t="s">
        <v>1120</v>
      </c>
      <c r="X50" s="105" t="s">
        <v>1115</v>
      </c>
      <c r="Y50" s="62" t="str">
        <f t="shared" si="2"/>
        <v>INDEFINIDA</v>
      </c>
      <c r="Z50" s="30" t="str">
        <f t="shared" si="4"/>
        <v>CLASIFICADA</v>
      </c>
      <c r="AA50" s="29" t="str">
        <f t="shared" si="1"/>
        <v>TOTAL</v>
      </c>
      <c r="AB50" s="30" t="str">
        <f>IFERROR(VLOOKUP(W50,BD!$G$6:$H$8,2,0),"PENDIENTE TIPO DE INFORMACIÓN CONTENIDA")</f>
        <v>Art. 18, Ley 1712 de 2014. Num. c: Los secretos comerciales, industriales y profesionales.</v>
      </c>
      <c r="AC50" s="30" t="str">
        <f>IFERROR(VLOOKUP(X50,BD!$K$6:$L$8,2,0),"NO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50" s="58" t="str">
        <f t="shared" si="3"/>
        <v>Ley 256 de 1996 (Normas sobre competencia desleal). Artículo 16: Violación de Secretos.</v>
      </c>
    </row>
    <row r="51" spans="1:30" ht="90" x14ac:dyDescent="0.2">
      <c r="A51" s="43">
        <v>45</v>
      </c>
      <c r="B51" s="7" t="s">
        <v>638</v>
      </c>
      <c r="C51" s="3" t="s">
        <v>593</v>
      </c>
      <c r="D51" s="12" t="s">
        <v>391</v>
      </c>
      <c r="E51" s="26" t="str">
        <f>IF(F51=BD!$C$12,'Matriz Final'!D51,IF(F51=BD!$C$13,"CUSTODIO",IF(F51=BD!$C$14,"DTI",IF(F51=BD!$C$15,D51&amp;"/ CUSTODIO",IF(F51=BD!$C$16,D51&amp;"/ CUSTODIO / DTI")))))</f>
        <v>DTI</v>
      </c>
      <c r="F51" s="12" t="s">
        <v>1142</v>
      </c>
      <c r="G51" s="12" t="s">
        <v>391</v>
      </c>
      <c r="H51" s="51" t="b">
        <f>IF(F51=BD!$C$13,"X",IF(F51=BD!$C$15,"X",IF(F51=BD!$C$16,"X")))</f>
        <v>0</v>
      </c>
      <c r="I51" s="85" t="s">
        <v>1147</v>
      </c>
      <c r="J51" s="87" t="s">
        <v>1154</v>
      </c>
      <c r="K51" s="13" t="s">
        <v>25</v>
      </c>
      <c r="L51" s="21" t="s">
        <v>397</v>
      </c>
      <c r="M51" s="21" t="s">
        <v>640</v>
      </c>
      <c r="N51" s="2"/>
      <c r="O51" s="2" t="s">
        <v>595</v>
      </c>
      <c r="P51" s="21" t="s">
        <v>596</v>
      </c>
      <c r="Q51" s="25" t="s">
        <v>27</v>
      </c>
      <c r="R51" s="21" t="s">
        <v>597</v>
      </c>
      <c r="S51" s="104">
        <v>2013</v>
      </c>
      <c r="T51" s="100" t="s">
        <v>1118</v>
      </c>
      <c r="U51" s="101" t="s">
        <v>1119</v>
      </c>
      <c r="V51" s="100" t="s">
        <v>1119</v>
      </c>
      <c r="W51" s="106" t="s">
        <v>1120</v>
      </c>
      <c r="X51" s="105" t="s">
        <v>1115</v>
      </c>
      <c r="Y51" s="62" t="str">
        <f t="shared" si="2"/>
        <v>INDEFINIDA</v>
      </c>
      <c r="Z51" s="30" t="str">
        <f t="shared" si="4"/>
        <v>CLASIFICADA</v>
      </c>
      <c r="AA51" s="29" t="str">
        <f t="shared" si="1"/>
        <v>TOTAL</v>
      </c>
      <c r="AB51" s="30" t="str">
        <f>IFERROR(VLOOKUP(W51,BD!$G$6:$H$8,2,0),"PENDIENTE TIPO DE INFORMACIÓN CONTENIDA")</f>
        <v>Art. 18, Ley 1712 de 2014. Num. c: Los secretos comerciales, industriales y profesionales.</v>
      </c>
      <c r="AC51" s="30" t="str">
        <f>IFERROR(VLOOKUP(X51,BD!$K$6:$L$8,2,0),"NO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51" s="58" t="str">
        <f t="shared" si="3"/>
        <v>Ley 256 de 1996 (Normas sobre competencia desleal). Artículo 16: Violación de Secretos.</v>
      </c>
    </row>
    <row r="52" spans="1:30" ht="90" x14ac:dyDescent="0.2">
      <c r="A52" s="43">
        <v>46</v>
      </c>
      <c r="B52" s="7" t="s">
        <v>641</v>
      </c>
      <c r="C52" s="3" t="s">
        <v>593</v>
      </c>
      <c r="D52" s="26" t="s">
        <v>391</v>
      </c>
      <c r="E52" s="26" t="str">
        <f>IF(F52=BD!$C$12,'Matriz Final'!D52,IF(F52=BD!$C$13,"CUSTODIO",IF(F52=BD!$C$14,"DTI",IF(F52=BD!$C$15,D52&amp;"/ CUSTODIO",IF(F52=BD!$C$16,D52&amp;"/ CUSTODIO / DTI")))))</f>
        <v>DTI</v>
      </c>
      <c r="F52" s="12" t="s">
        <v>1142</v>
      </c>
      <c r="G52" s="26" t="s">
        <v>391</v>
      </c>
      <c r="H52" s="51" t="b">
        <f>IF(F52=BD!$C$13,"X",IF(F52=BD!$C$15,"X",IF(F52=BD!$C$16,"X")))</f>
        <v>0</v>
      </c>
      <c r="I52" s="85" t="s">
        <v>1147</v>
      </c>
      <c r="J52" s="87" t="s">
        <v>1154</v>
      </c>
      <c r="K52" s="13" t="s">
        <v>399</v>
      </c>
      <c r="L52" s="2"/>
      <c r="M52" s="21" t="s">
        <v>642</v>
      </c>
      <c r="N52" s="2"/>
      <c r="O52" s="2" t="s">
        <v>595</v>
      </c>
      <c r="P52" s="21" t="s">
        <v>643</v>
      </c>
      <c r="Q52" s="25" t="s">
        <v>398</v>
      </c>
      <c r="R52" s="21"/>
      <c r="S52" s="104">
        <v>2014</v>
      </c>
      <c r="T52" s="100" t="s">
        <v>1118</v>
      </c>
      <c r="U52" s="101" t="s">
        <v>1119</v>
      </c>
      <c r="V52" s="100" t="s">
        <v>1119</v>
      </c>
      <c r="W52" s="106" t="s">
        <v>1120</v>
      </c>
      <c r="X52" s="105" t="s">
        <v>1115</v>
      </c>
      <c r="Y52" s="62" t="str">
        <f t="shared" si="2"/>
        <v>INDEFINIDA</v>
      </c>
      <c r="Z52" s="30" t="str">
        <f t="shared" si="4"/>
        <v>CLASIFICADA</v>
      </c>
      <c r="AA52" s="29" t="str">
        <f t="shared" si="1"/>
        <v>TOTAL</v>
      </c>
      <c r="AB52" s="30" t="str">
        <f>IFERROR(VLOOKUP(W52,BD!$G$6:$H$8,2,0),"PENDIENTE TIPO DE INFORMACIÓN CONTENIDA")</f>
        <v>Art. 18, Ley 1712 de 2014. Num. c: Los secretos comerciales, industriales y profesionales.</v>
      </c>
      <c r="AC52" s="30" t="str">
        <f>IFERROR(VLOOKUP(X52,BD!$K$6:$L$8,2,0),"NO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52" s="58" t="str">
        <f t="shared" si="3"/>
        <v>Ley 256 de 1996 (Normas sobre competencia desleal). Artículo 16: Violación de Secretos.</v>
      </c>
    </row>
    <row r="53" spans="1:30" ht="90" x14ac:dyDescent="0.2">
      <c r="A53" s="43">
        <v>47</v>
      </c>
      <c r="B53" s="7" t="s">
        <v>641</v>
      </c>
      <c r="C53" s="3" t="s">
        <v>593</v>
      </c>
      <c r="D53" s="12" t="s">
        <v>391</v>
      </c>
      <c r="E53" s="26" t="str">
        <f>IF(F53=BD!$C$12,'Matriz Final'!D53,IF(F53=BD!$C$13,"CUSTODIO",IF(F53=BD!$C$14,"DTI",IF(F53=BD!$C$15,D53&amp;"/ CUSTODIO",IF(F53=BD!$C$16,D53&amp;"/ CUSTODIO / DTI")))))</f>
        <v>DTI</v>
      </c>
      <c r="F53" s="12" t="s">
        <v>1142</v>
      </c>
      <c r="G53" s="12" t="s">
        <v>391</v>
      </c>
      <c r="H53" s="51" t="b">
        <f>IF(F53=BD!$C$13,"X",IF(F53=BD!$C$15,"X",IF(F53=BD!$C$16,"X")))</f>
        <v>0</v>
      </c>
      <c r="I53" s="85" t="s">
        <v>1147</v>
      </c>
      <c r="J53" s="87" t="s">
        <v>1154</v>
      </c>
      <c r="K53" s="13" t="s">
        <v>20</v>
      </c>
      <c r="L53" s="21" t="s">
        <v>395</v>
      </c>
      <c r="M53" s="21" t="s">
        <v>644</v>
      </c>
      <c r="N53" s="2"/>
      <c r="O53" s="2" t="s">
        <v>595</v>
      </c>
      <c r="P53" s="21" t="s">
        <v>596</v>
      </c>
      <c r="Q53" s="25" t="s">
        <v>212</v>
      </c>
      <c r="R53" s="21" t="s">
        <v>597</v>
      </c>
      <c r="S53" s="104">
        <v>2010</v>
      </c>
      <c r="T53" s="100" t="s">
        <v>1118</v>
      </c>
      <c r="U53" s="101" t="s">
        <v>1119</v>
      </c>
      <c r="V53" s="100" t="s">
        <v>1119</v>
      </c>
      <c r="W53" s="106" t="s">
        <v>1120</v>
      </c>
      <c r="X53" s="105" t="s">
        <v>1115</v>
      </c>
      <c r="Y53" s="62" t="str">
        <f t="shared" si="2"/>
        <v>INDEFINIDA</v>
      </c>
      <c r="Z53" s="30" t="str">
        <f t="shared" si="4"/>
        <v>CLASIFICADA</v>
      </c>
      <c r="AA53" s="29" t="str">
        <f t="shared" si="1"/>
        <v>TOTAL</v>
      </c>
      <c r="AB53" s="30" t="str">
        <f>IFERROR(VLOOKUP(W53,BD!$G$6:$H$8,2,0),"PENDIENTE TIPO DE INFORMACIÓN CONTENIDA")</f>
        <v>Art. 18, Ley 1712 de 2014. Num. c: Los secretos comerciales, industriales y profesionales.</v>
      </c>
      <c r="AC53" s="30" t="str">
        <f>IFERROR(VLOOKUP(X53,BD!$K$6:$L$8,2,0),"NO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53" s="58" t="str">
        <f t="shared" si="3"/>
        <v>Ley 256 de 1996 (Normas sobre competencia desleal). Artículo 16: Violación de Secretos.</v>
      </c>
    </row>
    <row r="54" spans="1:30" ht="90" x14ac:dyDescent="0.2">
      <c r="A54" s="43">
        <v>48</v>
      </c>
      <c r="B54" s="7" t="s">
        <v>641</v>
      </c>
      <c r="C54" s="3" t="s">
        <v>593</v>
      </c>
      <c r="D54" s="12" t="s">
        <v>391</v>
      </c>
      <c r="E54" s="26" t="str">
        <f>IF(F54=BD!$C$12,'Matriz Final'!D54,IF(F54=BD!$C$13,"CUSTODIO",IF(F54=BD!$C$14,"DTI",IF(F54=BD!$C$15,D54&amp;"/ CUSTODIO",IF(F54=BD!$C$16,D54&amp;"/ CUSTODIO / DTI")))))</f>
        <v>DTI</v>
      </c>
      <c r="F54" s="12" t="s">
        <v>1142</v>
      </c>
      <c r="G54" s="12" t="s">
        <v>391</v>
      </c>
      <c r="H54" s="51" t="b">
        <f>IF(F54=BD!$C$13,"X",IF(F54=BD!$C$15,"X",IF(F54=BD!$C$16,"X")))</f>
        <v>0</v>
      </c>
      <c r="I54" s="85" t="s">
        <v>1147</v>
      </c>
      <c r="J54" s="87" t="s">
        <v>1154</v>
      </c>
      <c r="K54" s="13" t="s">
        <v>20</v>
      </c>
      <c r="L54" s="21" t="s">
        <v>396</v>
      </c>
      <c r="M54" s="21" t="s">
        <v>645</v>
      </c>
      <c r="N54" s="2"/>
      <c r="O54" s="2" t="s">
        <v>595</v>
      </c>
      <c r="P54" s="21" t="s">
        <v>596</v>
      </c>
      <c r="Q54" s="25" t="s">
        <v>212</v>
      </c>
      <c r="R54" s="21" t="s">
        <v>597</v>
      </c>
      <c r="S54" s="104">
        <v>2011</v>
      </c>
      <c r="T54" s="100" t="s">
        <v>1118</v>
      </c>
      <c r="U54" s="101" t="s">
        <v>1119</v>
      </c>
      <c r="V54" s="100" t="s">
        <v>1119</v>
      </c>
      <c r="W54" s="106" t="s">
        <v>1120</v>
      </c>
      <c r="X54" s="105" t="s">
        <v>1115</v>
      </c>
      <c r="Y54" s="62" t="str">
        <f t="shared" si="2"/>
        <v>INDEFINIDA</v>
      </c>
      <c r="Z54" s="30" t="str">
        <f t="shared" si="4"/>
        <v>CLASIFICADA</v>
      </c>
      <c r="AA54" s="29" t="str">
        <f t="shared" si="1"/>
        <v>TOTAL</v>
      </c>
      <c r="AB54" s="30" t="str">
        <f>IFERROR(VLOOKUP(W54,BD!$G$6:$H$8,2,0),"PENDIENTE TIPO DE INFORMACIÓN CONTENIDA")</f>
        <v>Art. 18, Ley 1712 de 2014. Num. c: Los secretos comerciales, industriales y profesionales.</v>
      </c>
      <c r="AC54" s="30" t="str">
        <f>IFERROR(VLOOKUP(X54,BD!$K$6:$L$8,2,0),"NO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54" s="58" t="str">
        <f t="shared" si="3"/>
        <v>Ley 256 de 1996 (Normas sobre competencia desleal). Artículo 16: Violación de Secretos.</v>
      </c>
    </row>
    <row r="55" spans="1:30" ht="153.75" thickBot="1" x14ac:dyDescent="0.25">
      <c r="A55" s="43">
        <v>49</v>
      </c>
      <c r="B55" s="7" t="s">
        <v>641</v>
      </c>
      <c r="C55" s="3" t="s">
        <v>593</v>
      </c>
      <c r="D55" s="12" t="s">
        <v>391</v>
      </c>
      <c r="E55" s="26" t="str">
        <f>IF(F55=BD!$C$12,'Matriz Final'!D55,IF(F55=BD!$C$13,"CUSTODIO",IF(F55=BD!$C$14,"DTI",IF(F55=BD!$C$15,D55&amp;"/ CUSTODIO",IF(F55=BD!$C$16,D55&amp;"/ CUSTODIO / DTI")))))</f>
        <v>DTI</v>
      </c>
      <c r="F55" s="12" t="s">
        <v>1142</v>
      </c>
      <c r="G55" s="12" t="s">
        <v>391</v>
      </c>
      <c r="H55" s="51" t="b">
        <f>IF(F55=BD!$C$13,"X",IF(F55=BD!$C$15,"X",IF(F55=BD!$C$16,"X")))</f>
        <v>0</v>
      </c>
      <c r="I55" s="85" t="s">
        <v>1147</v>
      </c>
      <c r="J55" s="87" t="s">
        <v>1154</v>
      </c>
      <c r="K55" s="13" t="s">
        <v>20</v>
      </c>
      <c r="L55" s="21" t="s">
        <v>393</v>
      </c>
      <c r="M55" s="21" t="s">
        <v>646</v>
      </c>
      <c r="N55" s="2"/>
      <c r="O55" s="2" t="s">
        <v>595</v>
      </c>
      <c r="P55" s="21" t="s">
        <v>647</v>
      </c>
      <c r="Q55" s="25" t="s">
        <v>392</v>
      </c>
      <c r="R55" s="21" t="s">
        <v>597</v>
      </c>
      <c r="S55" s="104">
        <v>2010</v>
      </c>
      <c r="T55" s="100" t="s">
        <v>1118</v>
      </c>
      <c r="U55" s="101" t="s">
        <v>1119</v>
      </c>
      <c r="V55" s="100" t="s">
        <v>1119</v>
      </c>
      <c r="W55" s="106" t="s">
        <v>1120</v>
      </c>
      <c r="X55" s="105" t="s">
        <v>1115</v>
      </c>
      <c r="Y55" s="62" t="str">
        <f t="shared" si="2"/>
        <v>INDEFINIDA</v>
      </c>
      <c r="Z55" s="30" t="str">
        <f t="shared" si="4"/>
        <v>CLASIFICADA</v>
      </c>
      <c r="AA55" s="29" t="str">
        <f t="shared" si="1"/>
        <v>TOTAL</v>
      </c>
      <c r="AB55" s="30" t="str">
        <f>IFERROR(VLOOKUP(W55,BD!$G$6:$H$8,2,0),"PENDIENTE TIPO DE INFORMACIÓN CONTENIDA")</f>
        <v>Art. 18, Ley 1712 de 2014. Num. c: Los secretos comerciales, industriales y profesionales.</v>
      </c>
      <c r="AC55" s="30" t="str">
        <f>IFERROR(VLOOKUP(X55,BD!$K$6:$L$8,2,0),"NO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55" s="58" t="str">
        <f t="shared" si="3"/>
        <v>Ley 256 de 1996 (Normas sobre competencia desleal). Artículo 16: Violación de Secretos.</v>
      </c>
    </row>
    <row r="56" spans="1:30" ht="115.5" thickBot="1" x14ac:dyDescent="0.25">
      <c r="A56" s="43">
        <v>50</v>
      </c>
      <c r="B56" s="7" t="s">
        <v>648</v>
      </c>
      <c r="C56" s="3" t="s">
        <v>593</v>
      </c>
      <c r="D56" s="12" t="s">
        <v>536</v>
      </c>
      <c r="E56" s="26" t="str">
        <f>IF(F56=BD!$C$12,'Matriz Final'!D56,IF(F56=BD!$C$13,"CUSTODIO",IF(F56=BD!$C$14,"DTI",IF(F56=BD!$C$15,D56&amp;"/ CUSTODIO",IF(F56=BD!$C$16,D56&amp;"/ CUSTODIO / DTI")))))</f>
        <v>DTI</v>
      </c>
      <c r="F56" s="12" t="s">
        <v>1142</v>
      </c>
      <c r="G56" s="12" t="s">
        <v>536</v>
      </c>
      <c r="H56" s="51" t="b">
        <f>IF(F56=BD!$C$13,"X",IF(F56=BD!$C$15,"X",IF(F56=BD!$C$16,"X")))</f>
        <v>0</v>
      </c>
      <c r="I56" s="85" t="s">
        <v>1137</v>
      </c>
      <c r="J56" s="94" t="s">
        <v>1230</v>
      </c>
      <c r="K56" s="15" t="s">
        <v>10</v>
      </c>
      <c r="L56" s="21" t="s">
        <v>537</v>
      </c>
      <c r="M56" s="21" t="s">
        <v>613</v>
      </c>
      <c r="N56" s="2"/>
      <c r="O56" s="2" t="s">
        <v>595</v>
      </c>
      <c r="P56" s="21" t="s">
        <v>596</v>
      </c>
      <c r="Q56" s="25" t="s">
        <v>91</v>
      </c>
      <c r="R56" s="21" t="s">
        <v>597</v>
      </c>
      <c r="S56" s="104">
        <v>2004</v>
      </c>
      <c r="T56" s="100" t="s">
        <v>1118</v>
      </c>
      <c r="U56" s="101" t="s">
        <v>1110</v>
      </c>
      <c r="V56" s="100" t="s">
        <v>1110</v>
      </c>
      <c r="W56" s="105" t="s">
        <v>1111</v>
      </c>
      <c r="X56" s="105" t="s">
        <v>1122</v>
      </c>
      <c r="Y56" s="62" t="str">
        <f t="shared" si="2"/>
        <v>INDEFINIDA</v>
      </c>
      <c r="Z56" s="30" t="str">
        <f t="shared" si="4"/>
        <v>CLASIFICADA</v>
      </c>
      <c r="AA56" s="29" t="str">
        <f t="shared" si="1"/>
        <v>TOTAL</v>
      </c>
      <c r="AB56" s="30" t="str">
        <f>IFERROR(VLOOKUP(W56,BD!$G$6:$H$8,2,0),"PENDIENTE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56" s="30" t="str">
        <f>IFERROR(VLOOKUP(X56,BD!$K$6:$L$8,2,0),"NO APLICA")</f>
        <v>Ley 1266 de 2008 (Ley de Habeas Data). Artículo 7: Deberes de los operadores de los bancos de datos. Num. 3
"Permitir el acceso a la información únicamente a las personas que, de conformidad con lo previsto en esta ley, pueden tener acceso a ella."</v>
      </c>
      <c r="AD56" s="58" t="str">
        <f t="shared" si="3"/>
        <v>Constitución Política de Colombia [Const.], 1991, art. 15.</v>
      </c>
    </row>
    <row r="57" spans="1:30" ht="115.5" thickBot="1" x14ac:dyDescent="0.25">
      <c r="A57" s="43">
        <v>51</v>
      </c>
      <c r="B57" s="7" t="s">
        <v>649</v>
      </c>
      <c r="C57" s="3" t="s">
        <v>593</v>
      </c>
      <c r="D57" s="12" t="s">
        <v>536</v>
      </c>
      <c r="E57" s="26" t="str">
        <f>IF(F57=BD!$C$12,'Matriz Final'!D57,IF(F57=BD!$C$13,"CUSTODIO",IF(F57=BD!$C$14,"DTI",IF(F57=BD!$C$15,D57&amp;"/ CUSTODIO",IF(F57=BD!$C$16,D57&amp;"/ CUSTODIO / DTI")))))</f>
        <v>DTI</v>
      </c>
      <c r="F57" s="12" t="s">
        <v>1142</v>
      </c>
      <c r="G57" s="12" t="s">
        <v>536</v>
      </c>
      <c r="H57" s="51" t="b">
        <f>IF(F57=BD!$C$13,"X",IF(F57=BD!$C$15,"X",IF(F57=BD!$C$16,"X")))</f>
        <v>0</v>
      </c>
      <c r="I57" s="85" t="s">
        <v>1137</v>
      </c>
      <c r="J57" s="94" t="s">
        <v>1230</v>
      </c>
      <c r="K57" s="15" t="s">
        <v>10</v>
      </c>
      <c r="L57" s="21" t="s">
        <v>139</v>
      </c>
      <c r="M57" s="21" t="s">
        <v>613</v>
      </c>
      <c r="N57" s="2"/>
      <c r="O57" s="2" t="s">
        <v>595</v>
      </c>
      <c r="P57" s="21" t="s">
        <v>596</v>
      </c>
      <c r="Q57" s="25" t="s">
        <v>91</v>
      </c>
      <c r="R57" s="21" t="s">
        <v>597</v>
      </c>
      <c r="S57" s="104">
        <v>2010</v>
      </c>
      <c r="T57" s="100" t="s">
        <v>1118</v>
      </c>
      <c r="U57" s="101" t="s">
        <v>1110</v>
      </c>
      <c r="V57" s="100" t="s">
        <v>1110</v>
      </c>
      <c r="W57" s="105" t="s">
        <v>1111</v>
      </c>
      <c r="X57" s="105" t="s">
        <v>1122</v>
      </c>
      <c r="Y57" s="62" t="str">
        <f t="shared" si="2"/>
        <v>INDEFINIDA</v>
      </c>
      <c r="Z57" s="30" t="str">
        <f t="shared" si="4"/>
        <v>CLASIFICADA</v>
      </c>
      <c r="AA57" s="29" t="str">
        <f t="shared" si="1"/>
        <v>TOTAL</v>
      </c>
      <c r="AB57" s="30" t="str">
        <f>IFERROR(VLOOKUP(W57,BD!$G$6:$H$8,2,0),"PENDIENTE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57" s="30" t="str">
        <f>IFERROR(VLOOKUP(X57,BD!$K$6:$L$8,2,0),"NO APLICA")</f>
        <v>Ley 1266 de 2008 (Ley de Habeas Data). Artículo 7: Deberes de los operadores de los bancos de datos. Num. 3
"Permitir el acceso a la información únicamente a las personas que, de conformidad con lo previsto en esta ley, pueden tener acceso a ella."</v>
      </c>
      <c r="AD57" s="58" t="str">
        <f t="shared" si="3"/>
        <v>Constitución Política de Colombia [Const.], 1991, art. 15.</v>
      </c>
    </row>
    <row r="58" spans="1:30" ht="115.5" thickBot="1" x14ac:dyDescent="0.25">
      <c r="A58" s="43">
        <v>52</v>
      </c>
      <c r="B58" s="7" t="s">
        <v>650</v>
      </c>
      <c r="C58" s="3" t="s">
        <v>593</v>
      </c>
      <c r="D58" s="12" t="s">
        <v>175</v>
      </c>
      <c r="E58" s="26" t="str">
        <f>IF(F58=BD!$C$12,'Matriz Final'!D58,IF(F58=BD!$C$13,"CUSTODIO",IF(F58=BD!$C$14,"DTI",IF(F58=BD!$C$15,D58&amp;"/ CUSTODIO",IF(F58=BD!$C$16,D58&amp;"/ CUSTODIO / DTI")))))</f>
        <v xml:space="preserve">DEPARTAMENTO DE RIESGO FINANCIERO </v>
      </c>
      <c r="F58" s="12" t="s">
        <v>1136</v>
      </c>
      <c r="G58" s="12" t="s">
        <v>175</v>
      </c>
      <c r="H58" s="51" t="b">
        <f>IF(F58=BD!$C$13,"X",IF(F58=BD!$C$15,"X",IF(F58=BD!$C$16,"X")))</f>
        <v>0</v>
      </c>
      <c r="I58" s="93" t="s">
        <v>1136</v>
      </c>
      <c r="J58" s="94"/>
      <c r="K58" s="15" t="s">
        <v>84</v>
      </c>
      <c r="L58" s="21" t="s">
        <v>187</v>
      </c>
      <c r="M58" s="21" t="s">
        <v>651</v>
      </c>
      <c r="N58" s="2"/>
      <c r="O58" s="2" t="s">
        <v>595</v>
      </c>
      <c r="P58" s="21" t="s">
        <v>596</v>
      </c>
      <c r="Q58" s="25" t="s">
        <v>83</v>
      </c>
      <c r="R58" s="21" t="s">
        <v>652</v>
      </c>
      <c r="S58" s="104">
        <v>2008</v>
      </c>
      <c r="T58" s="100" t="s">
        <v>1118</v>
      </c>
      <c r="U58" s="101" t="s">
        <v>1119</v>
      </c>
      <c r="V58" s="100" t="s">
        <v>1119</v>
      </c>
      <c r="W58" s="105" t="s">
        <v>1111</v>
      </c>
      <c r="X58" s="105" t="s">
        <v>1113</v>
      </c>
      <c r="Y58" s="62" t="str">
        <f t="shared" si="2"/>
        <v>INDEFINIDA</v>
      </c>
      <c r="Z58" s="30" t="str">
        <f t="shared" si="4"/>
        <v>CLASIFICADA</v>
      </c>
      <c r="AA58" s="29" t="str">
        <f t="shared" si="1"/>
        <v>TOTAL</v>
      </c>
      <c r="AB58" s="30" t="str">
        <f>IFERROR(VLOOKUP(W58,BD!$G$6:$H$8,2,0),"PENDIENTE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58" s="30" t="str">
        <f>IFERROR(VLOOKUP(X58,BD!$K$6:$L$8,2,0),"NO APLICA")</f>
        <v xml:space="preserve">Ley 1581 de 2012 (Ley de Protección de Datos Personales). Artículo 17: Deberes de los responsables del tratamiento. Num. d:
"Conservar la información bajo las condiciones de seguridad necesarias para impedir su adulteración, pérdida, consulta, uso o acceso no autorizado o fraudulento"
</v>
      </c>
      <c r="AD58" s="58" t="str">
        <f t="shared" si="3"/>
        <v>Constitución Política de Colombia [Const.], 1991, art. 15.</v>
      </c>
    </row>
    <row r="59" spans="1:30" ht="113.25" thickBot="1" x14ac:dyDescent="0.25">
      <c r="A59" s="43">
        <v>53</v>
      </c>
      <c r="B59" s="7" t="s">
        <v>653</v>
      </c>
      <c r="C59" s="3" t="s">
        <v>593</v>
      </c>
      <c r="D59" s="12" t="s">
        <v>175</v>
      </c>
      <c r="E59" s="26" t="str">
        <f>IF(F59=BD!$C$12,'Matriz Final'!D59,IF(F59=BD!$C$13,"CUSTODIO",IF(F59=BD!$C$14,"DTI",IF(F59=BD!$C$15,D59&amp;"/ CUSTODIO",IF(F59=BD!$C$16,D59&amp;"/ CUSTODIO / DTI")))))</f>
        <v>DTI</v>
      </c>
      <c r="F59" s="12" t="s">
        <v>1142</v>
      </c>
      <c r="G59" s="12" t="s">
        <v>175</v>
      </c>
      <c r="H59" s="51" t="b">
        <f>IF(F59=BD!$C$13,"X",IF(F59=BD!$C$15,"X",IF(F59=BD!$C$16,"X")))</f>
        <v>0</v>
      </c>
      <c r="I59" s="85" t="s">
        <v>1137</v>
      </c>
      <c r="J59" s="94" t="s">
        <v>1230</v>
      </c>
      <c r="K59" s="16" t="s">
        <v>10</v>
      </c>
      <c r="L59" s="21" t="s">
        <v>177</v>
      </c>
      <c r="M59" s="21" t="s">
        <v>654</v>
      </c>
      <c r="N59" s="2"/>
      <c r="O59" s="2" t="s">
        <v>595</v>
      </c>
      <c r="P59" s="21" t="s">
        <v>596</v>
      </c>
      <c r="Q59" s="25" t="s">
        <v>91</v>
      </c>
      <c r="R59" s="21" t="s">
        <v>597</v>
      </c>
      <c r="S59" s="104">
        <v>2010</v>
      </c>
      <c r="T59" s="100" t="s">
        <v>1118</v>
      </c>
      <c r="U59" s="101" t="s">
        <v>1110</v>
      </c>
      <c r="V59" s="100" t="s">
        <v>1110</v>
      </c>
      <c r="W59" s="105" t="s">
        <v>1120</v>
      </c>
      <c r="X59" s="105" t="s">
        <v>1115</v>
      </c>
      <c r="Y59" s="62" t="str">
        <f t="shared" si="2"/>
        <v>INDEFINIDA</v>
      </c>
      <c r="Z59" s="30" t="str">
        <f t="shared" si="4"/>
        <v>CLASIFICADA</v>
      </c>
      <c r="AA59" s="29" t="str">
        <f t="shared" si="1"/>
        <v>TOTAL</v>
      </c>
      <c r="AB59" s="30" t="str">
        <f>IFERROR(VLOOKUP(W59,BD!$G$6:$H$8,2,0),"PENDIENTE TIPO DE INFORMACIÓN CONTENIDA")</f>
        <v>Art. 18, Ley 1712 de 2014. Num. c: Los secretos comerciales, industriales y profesionales.</v>
      </c>
      <c r="AC59" s="30" t="str">
        <f>IFERROR(VLOOKUP(X59,BD!$K$6:$L$8,2,0),"NO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59" s="58" t="str">
        <f t="shared" si="3"/>
        <v>Ley 256 de 1996 (Normas sobre competencia desleal). Artículo 16: Violación de Secretos.</v>
      </c>
    </row>
    <row r="60" spans="1:30" ht="115.5" thickBot="1" x14ac:dyDescent="0.25">
      <c r="A60" s="43">
        <v>54</v>
      </c>
      <c r="B60" s="7" t="s">
        <v>653</v>
      </c>
      <c r="C60" s="3" t="s">
        <v>593</v>
      </c>
      <c r="D60" s="12" t="s">
        <v>175</v>
      </c>
      <c r="E60" s="26" t="str">
        <f>IF(F60=BD!$C$12,'Matriz Final'!D60,IF(F60=BD!$C$13,"CUSTODIO",IF(F60=BD!$C$14,"DTI",IF(F60=BD!$C$15,D60&amp;"/ CUSTODIO",IF(F60=BD!$C$16,D60&amp;"/ CUSTODIO / DTI")))))</f>
        <v>DTI</v>
      </c>
      <c r="F60" s="12" t="s">
        <v>1142</v>
      </c>
      <c r="G60" s="12" t="s">
        <v>175</v>
      </c>
      <c r="H60" s="51" t="b">
        <f>IF(F60=BD!$C$13,"X",IF(F60=BD!$C$15,"X",IF(F60=BD!$C$16,"X")))</f>
        <v>0</v>
      </c>
      <c r="I60" s="85" t="s">
        <v>1137</v>
      </c>
      <c r="J60" s="87" t="s">
        <v>1230</v>
      </c>
      <c r="K60" s="15" t="s">
        <v>10</v>
      </c>
      <c r="L60" s="21" t="s">
        <v>176</v>
      </c>
      <c r="M60" s="21" t="s">
        <v>613</v>
      </c>
      <c r="N60" s="2"/>
      <c r="O60" s="2" t="s">
        <v>595</v>
      </c>
      <c r="P60" s="21" t="s">
        <v>596</v>
      </c>
      <c r="Q60" s="25" t="s">
        <v>91</v>
      </c>
      <c r="R60" s="21" t="s">
        <v>597</v>
      </c>
      <c r="S60" s="104">
        <v>2004</v>
      </c>
      <c r="T60" s="100" t="s">
        <v>1118</v>
      </c>
      <c r="U60" s="101" t="s">
        <v>1110</v>
      </c>
      <c r="V60" s="100" t="s">
        <v>1110</v>
      </c>
      <c r="W60" s="105" t="s">
        <v>1111</v>
      </c>
      <c r="X60" s="105" t="s">
        <v>1122</v>
      </c>
      <c r="Y60" s="62" t="str">
        <f t="shared" si="2"/>
        <v>INDEFINIDA</v>
      </c>
      <c r="Z60" s="30" t="str">
        <f t="shared" si="4"/>
        <v>CLASIFICADA</v>
      </c>
      <c r="AA60" s="29" t="str">
        <f t="shared" si="1"/>
        <v>TOTAL</v>
      </c>
      <c r="AB60" s="30" t="str">
        <f>IFERROR(VLOOKUP(W60,BD!$G$6:$H$8,2,0),"PENDIENTE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60" s="30" t="str">
        <f>IFERROR(VLOOKUP(X60,BD!$K$6:$L$8,2,0),"NO APLICA")</f>
        <v>Ley 1266 de 2008 (Ley de Habeas Data). Artículo 7: Deberes de los operadores de los bancos de datos. Num. 3
"Permitir el acceso a la información únicamente a las personas que, de conformidad con lo previsto en esta ley, pueden tener acceso a ella."</v>
      </c>
      <c r="AD60" s="58" t="str">
        <f t="shared" si="3"/>
        <v>Constitución Política de Colombia [Const.], 1991, art. 15.</v>
      </c>
    </row>
    <row r="61" spans="1:30" ht="113.25" thickBot="1" x14ac:dyDescent="0.25">
      <c r="A61" s="43">
        <v>55</v>
      </c>
      <c r="B61" s="7" t="s">
        <v>653</v>
      </c>
      <c r="C61" s="3" t="s">
        <v>593</v>
      </c>
      <c r="D61" s="12" t="s">
        <v>175</v>
      </c>
      <c r="E61" s="26" t="str">
        <f>IF(F61=BD!$C$12,'Matriz Final'!D61,IF(F61=BD!$C$13,"CUSTODIO",IF(F61=BD!$C$14,"DTI",IF(F61=BD!$C$15,D61&amp;"/ CUSTODIO",IF(F61=BD!$C$16,D61&amp;"/ CUSTODIO / DTI")))))</f>
        <v>DTI</v>
      </c>
      <c r="F61" s="12" t="s">
        <v>1142</v>
      </c>
      <c r="G61" s="12" t="s">
        <v>175</v>
      </c>
      <c r="H61" s="51" t="b">
        <f>IF(F61=BD!$C$13,"X",IF(F61=BD!$C$15,"X",IF(F61=BD!$C$16,"X")))</f>
        <v>0</v>
      </c>
      <c r="I61" s="85" t="s">
        <v>1137</v>
      </c>
      <c r="J61" s="94" t="s">
        <v>1230</v>
      </c>
      <c r="K61" s="15" t="s">
        <v>10</v>
      </c>
      <c r="L61" s="21" t="s">
        <v>139</v>
      </c>
      <c r="M61" s="21" t="s">
        <v>655</v>
      </c>
      <c r="N61" s="2"/>
      <c r="O61" s="2" t="s">
        <v>595</v>
      </c>
      <c r="P61" s="21" t="s">
        <v>596</v>
      </c>
      <c r="Q61" s="25" t="s">
        <v>91</v>
      </c>
      <c r="R61" s="21" t="s">
        <v>597</v>
      </c>
      <c r="S61" s="104">
        <v>2010</v>
      </c>
      <c r="T61" s="100" t="s">
        <v>1118</v>
      </c>
      <c r="U61" s="101" t="s">
        <v>1110</v>
      </c>
      <c r="V61" s="100" t="s">
        <v>1110</v>
      </c>
      <c r="W61" s="105" t="s">
        <v>1120</v>
      </c>
      <c r="X61" s="105" t="s">
        <v>1115</v>
      </c>
      <c r="Y61" s="62" t="str">
        <f t="shared" si="2"/>
        <v>INDEFINIDA</v>
      </c>
      <c r="Z61" s="30" t="str">
        <f t="shared" si="4"/>
        <v>CLASIFICADA</v>
      </c>
      <c r="AA61" s="29" t="str">
        <f t="shared" si="1"/>
        <v>TOTAL</v>
      </c>
      <c r="AB61" s="30" t="str">
        <f>IFERROR(VLOOKUP(W61,BD!$G$6:$H$8,2,0),"PENDIENTE TIPO DE INFORMACIÓN CONTENIDA")</f>
        <v>Art. 18, Ley 1712 de 2014. Num. c: Los secretos comerciales, industriales y profesionales.</v>
      </c>
      <c r="AC61" s="30" t="str">
        <f>IFERROR(VLOOKUP(X61,BD!$K$6:$L$8,2,0),"NO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61" s="58" t="str">
        <f t="shared" si="3"/>
        <v>Ley 256 de 1996 (Normas sobre competencia desleal). Artículo 16: Violación de Secretos.</v>
      </c>
    </row>
    <row r="62" spans="1:30" ht="113.25" thickBot="1" x14ac:dyDescent="0.25">
      <c r="A62" s="43">
        <v>56</v>
      </c>
      <c r="B62" s="7" t="s">
        <v>653</v>
      </c>
      <c r="C62" s="3" t="s">
        <v>593</v>
      </c>
      <c r="D62" s="12" t="s">
        <v>175</v>
      </c>
      <c r="E62" s="26" t="str">
        <f>IF(F62=BD!$C$12,'Matriz Final'!D62,IF(F62=BD!$C$13,"CUSTODIO",IF(F62=BD!$C$14,"DTI",IF(F62=BD!$C$15,D62&amp;"/ CUSTODIO",IF(F62=BD!$C$16,D62&amp;"/ CUSTODIO / DTI")))))</f>
        <v>DTI</v>
      </c>
      <c r="F62" s="12" t="s">
        <v>1142</v>
      </c>
      <c r="G62" s="12" t="s">
        <v>175</v>
      </c>
      <c r="H62" s="51" t="b">
        <f>IF(F62=BD!$C$13,"X",IF(F62=BD!$C$15,"X",IF(F62=BD!$C$16,"X")))</f>
        <v>0</v>
      </c>
      <c r="I62" s="85" t="s">
        <v>1140</v>
      </c>
      <c r="J62" s="94" t="s">
        <v>1230</v>
      </c>
      <c r="K62" s="15" t="s">
        <v>10</v>
      </c>
      <c r="L62" s="21" t="s">
        <v>178</v>
      </c>
      <c r="M62" s="21" t="s">
        <v>656</v>
      </c>
      <c r="N62" s="2"/>
      <c r="O62" s="2" t="s">
        <v>595</v>
      </c>
      <c r="P62" s="21" t="s">
        <v>596</v>
      </c>
      <c r="Q62" s="25" t="s">
        <v>91</v>
      </c>
      <c r="R62" s="21" t="s">
        <v>597</v>
      </c>
      <c r="S62" s="104">
        <v>2025</v>
      </c>
      <c r="T62" s="100" t="s">
        <v>1118</v>
      </c>
      <c r="U62" s="101" t="s">
        <v>1110</v>
      </c>
      <c r="V62" s="100" t="s">
        <v>1110</v>
      </c>
      <c r="W62" s="105" t="s">
        <v>1120</v>
      </c>
      <c r="X62" s="105" t="s">
        <v>1115</v>
      </c>
      <c r="Y62" s="62" t="str">
        <f t="shared" si="2"/>
        <v>INDEFINIDA</v>
      </c>
      <c r="Z62" s="30" t="str">
        <f t="shared" si="4"/>
        <v>CLASIFICADA</v>
      </c>
      <c r="AA62" s="29" t="str">
        <f t="shared" si="1"/>
        <v>TOTAL</v>
      </c>
      <c r="AB62" s="30" t="str">
        <f>IFERROR(VLOOKUP(W62,BD!$G$6:$H$8,2,0),"PENDIENTE TIPO DE INFORMACIÓN CONTENIDA")</f>
        <v>Art. 18, Ley 1712 de 2014. Num. c: Los secretos comerciales, industriales y profesionales.</v>
      </c>
      <c r="AC62" s="30" t="str">
        <f>IFERROR(VLOOKUP(X62,BD!$K$6:$L$8,2,0),"NO APLICA")</f>
        <v xml:space="preserve">Decisión Andina 486 de 2000 (Régimen común sobre propiedad industrial). Artículo 260
"Quien lícitamente tenga control de un secreto empresarial, estará protegido contra la divulgación, adquisi_x0002_ción o uso de tal secreto de manera contraria a las prácticas 
leales de comercio por parte de terceros"
</v>
      </c>
      <c r="AD62" s="58" t="str">
        <f t="shared" si="3"/>
        <v>Ley 256 de 1996 (Normas sobre competencia desleal). Artículo 16: Violación de Secretos.</v>
      </c>
    </row>
    <row r="63" spans="1:30" ht="77.25" thickBot="1" x14ac:dyDescent="0.25">
      <c r="A63" s="43">
        <v>57</v>
      </c>
      <c r="B63" s="7" t="s">
        <v>650</v>
      </c>
      <c r="C63" s="3" t="s">
        <v>593</v>
      </c>
      <c r="D63" s="12" t="s">
        <v>175</v>
      </c>
      <c r="E63" s="26" t="str">
        <f>IF(F63=BD!$C$12,'Matriz Final'!D63,IF(F63=BD!$C$13,"CUSTODIO",IF(F63=BD!$C$14,"DTI",IF(F63=BD!$C$15,D63&amp;"/ CUSTODIO",IF(F63=BD!$C$16,D63&amp;"/ CUSTODIO / DTI")))))</f>
        <v>DTI</v>
      </c>
      <c r="F63" s="12" t="s">
        <v>1142</v>
      </c>
      <c r="G63" s="12" t="s">
        <v>175</v>
      </c>
      <c r="H63" s="51" t="b">
        <f>IF(F63=BD!$C$13,"X",IF(F63=BD!$C$15,"X",IF(F63=BD!$C$16,"X")))</f>
        <v>0</v>
      </c>
      <c r="I63" s="93" t="s">
        <v>1148</v>
      </c>
      <c r="J63" s="93" t="s">
        <v>1231</v>
      </c>
      <c r="K63" s="17" t="s">
        <v>141</v>
      </c>
      <c r="L63" s="21" t="s">
        <v>188</v>
      </c>
      <c r="M63" s="21" t="s">
        <v>657</v>
      </c>
      <c r="N63" s="2" t="s">
        <v>1232</v>
      </c>
      <c r="O63" s="2" t="s">
        <v>595</v>
      </c>
      <c r="P63" s="21" t="s">
        <v>596</v>
      </c>
      <c r="Q63" s="25" t="s">
        <v>140</v>
      </c>
      <c r="R63" s="21" t="s">
        <v>597</v>
      </c>
      <c r="S63" s="116">
        <v>2008</v>
      </c>
      <c r="T63" s="113" t="s">
        <v>1118</v>
      </c>
      <c r="U63" s="100" t="s">
        <v>1110</v>
      </c>
      <c r="V63" s="101" t="s">
        <v>1110</v>
      </c>
      <c r="W63" s="106" t="s">
        <v>1120</v>
      </c>
      <c r="X63" s="105" t="s">
        <v>1115</v>
      </c>
      <c r="Y63" s="62" t="str">
        <f t="shared" si="2"/>
        <v>INDEFINIDA</v>
      </c>
      <c r="Z63" s="30" t="str">
        <f t="shared" ref="Z63:Z79" si="5">IF(U63&lt;&gt;"",IF(U63&lt;&gt;"PÚBLICA","CLASIFICADA","PÚBLICA"),"PENDIENTE CLASIFICAR POR CONFIDENCIALIDAD")</f>
        <v>CLASIFICADA</v>
      </c>
      <c r="AA63" s="29" t="str">
        <f t="shared" si="1"/>
        <v>TOTAL</v>
      </c>
      <c r="AB63" s="30" t="str">
        <f>IFERROR(VLOOKUP(X63,BD!$G$6:$H$8,2,0),"PENDIENTE TIPO DE INFORMACIÓN CONTENIDA")</f>
        <v>PENDIENTE TIPO DE INFORMACIÓN CONTENIDA</v>
      </c>
      <c r="AC63" s="30" t="str">
        <f>IFERROR(VLOOKUP(#REF!,BD!$K$6:$L$8,2,0),"NO APLICA")</f>
        <v>NO APLICA</v>
      </c>
      <c r="AD63" s="58" t="str">
        <f t="shared" ref="AD63:AD79" si="6">IF(LEFT(X63,9)="Numeral_A","Constitución Política de Colombia [Const.], 1991, art. 15.",IF(LEFT(X63,9)="Numeral_C","Ley 256 de 1996 (Normas sobre competencia desleal). Artículo 16: Violación de Secretos.","NO APLICA"))</f>
        <v>NO APLICA</v>
      </c>
    </row>
    <row r="64" spans="1:30" ht="77.25" thickBot="1" x14ac:dyDescent="0.25">
      <c r="A64" s="43">
        <v>58</v>
      </c>
      <c r="B64" s="7" t="s">
        <v>650</v>
      </c>
      <c r="C64" s="3" t="s">
        <v>593</v>
      </c>
      <c r="D64" s="12" t="s">
        <v>175</v>
      </c>
      <c r="E64" s="26" t="str">
        <f>IF(F64=BD!$C$12,'Matriz Final'!D64,IF(F64=BD!$C$13,"CUSTODIO",IF(F64=BD!$C$14,"DTI",IF(F64=BD!$C$15,D64&amp;"/ CUSTODIO",IF(F64=BD!$C$16,D64&amp;"/ CUSTODIO / DTI")))))</f>
        <v>DTI</v>
      </c>
      <c r="F64" s="12" t="s">
        <v>1142</v>
      </c>
      <c r="G64" s="12" t="s">
        <v>175</v>
      </c>
      <c r="H64" s="51" t="b">
        <f>IF(F64=BD!$C$13,"X",IF(F64=BD!$C$15,"X",IF(F64=BD!$C$16,"X")))</f>
        <v>0</v>
      </c>
      <c r="I64" s="93" t="s">
        <v>1148</v>
      </c>
      <c r="J64" s="93" t="s">
        <v>1231</v>
      </c>
      <c r="K64" s="18" t="s">
        <v>141</v>
      </c>
      <c r="L64" s="21" t="s">
        <v>189</v>
      </c>
      <c r="M64" s="21" t="s">
        <v>658</v>
      </c>
      <c r="N64" s="2" t="s">
        <v>1232</v>
      </c>
      <c r="O64" s="2" t="s">
        <v>595</v>
      </c>
      <c r="P64" s="21" t="s">
        <v>596</v>
      </c>
      <c r="Q64" s="25" t="s">
        <v>140</v>
      </c>
      <c r="R64" s="21" t="s">
        <v>597</v>
      </c>
      <c r="S64" s="116">
        <v>2008</v>
      </c>
      <c r="T64" s="113" t="s">
        <v>1118</v>
      </c>
      <c r="U64" s="100" t="s">
        <v>1110</v>
      </c>
      <c r="V64" s="101" t="s">
        <v>1110</v>
      </c>
      <c r="W64" s="106" t="s">
        <v>1120</v>
      </c>
      <c r="X64" s="105" t="s">
        <v>1115</v>
      </c>
      <c r="Y64" s="62" t="str">
        <f t="shared" si="2"/>
        <v>INDEFINIDA</v>
      </c>
      <c r="Z64" s="30" t="str">
        <f t="shared" si="5"/>
        <v>CLASIFICADA</v>
      </c>
      <c r="AA64" s="29" t="str">
        <f t="shared" si="1"/>
        <v>TOTAL</v>
      </c>
      <c r="AB64" s="30" t="str">
        <f>IFERROR(VLOOKUP(X64,BD!$G$6:$H$8,2,0),"PENDIENTE TIPO DE INFORMACIÓN CONTENIDA")</f>
        <v>PENDIENTE TIPO DE INFORMACIÓN CONTENIDA</v>
      </c>
      <c r="AC64" s="30" t="str">
        <f>IFERROR(VLOOKUP(#REF!,BD!$K$6:$L$8,2,0),"NO APLICA")</f>
        <v>NO APLICA</v>
      </c>
      <c r="AD64" s="58" t="str">
        <f t="shared" si="6"/>
        <v>NO APLICA</v>
      </c>
    </row>
    <row r="65" spans="1:30" ht="77.25" thickBot="1" x14ac:dyDescent="0.25">
      <c r="A65" s="43">
        <v>59</v>
      </c>
      <c r="B65" s="7" t="s">
        <v>650</v>
      </c>
      <c r="C65" s="3" t="s">
        <v>593</v>
      </c>
      <c r="D65" s="12" t="s">
        <v>175</v>
      </c>
      <c r="E65" s="26" t="str">
        <f>IF(F65=BD!$C$12,'Matriz Final'!D65,IF(F65=BD!$C$13,"CUSTODIO",IF(F65=BD!$C$14,"DTI",IF(F65=BD!$C$15,D65&amp;"/ CUSTODIO",IF(F65=BD!$C$16,D65&amp;"/ CUSTODIO / DTI")))))</f>
        <v>DTI</v>
      </c>
      <c r="F65" s="12" t="s">
        <v>1142</v>
      </c>
      <c r="G65" s="12" t="s">
        <v>175</v>
      </c>
      <c r="H65" s="51" t="b">
        <f>IF(F65=BD!$C$13,"X",IF(F65=BD!$C$15,"X",IF(F65=BD!$C$16,"X")))</f>
        <v>0</v>
      </c>
      <c r="I65" s="93" t="s">
        <v>1148</v>
      </c>
      <c r="J65" s="93" t="s">
        <v>1231</v>
      </c>
      <c r="K65" s="16" t="s">
        <v>141</v>
      </c>
      <c r="L65" s="21" t="s">
        <v>190</v>
      </c>
      <c r="M65" s="21" t="s">
        <v>659</v>
      </c>
      <c r="N65" s="2" t="s">
        <v>1232</v>
      </c>
      <c r="O65" s="2" t="s">
        <v>595</v>
      </c>
      <c r="P65" s="21" t="s">
        <v>596</v>
      </c>
      <c r="Q65" s="25" t="s">
        <v>140</v>
      </c>
      <c r="R65" s="21" t="s">
        <v>597</v>
      </c>
      <c r="S65" s="116">
        <v>2008</v>
      </c>
      <c r="T65" s="113" t="s">
        <v>1118</v>
      </c>
      <c r="U65" s="100" t="s">
        <v>1110</v>
      </c>
      <c r="V65" s="101" t="s">
        <v>1110</v>
      </c>
      <c r="W65" s="106" t="s">
        <v>1120</v>
      </c>
      <c r="X65" s="105" t="s">
        <v>1115</v>
      </c>
      <c r="Y65" s="62" t="str">
        <f t="shared" si="2"/>
        <v>INDEFINIDA</v>
      </c>
      <c r="Z65" s="30" t="str">
        <f t="shared" si="5"/>
        <v>CLASIFICADA</v>
      </c>
      <c r="AA65" s="29" t="str">
        <f t="shared" si="1"/>
        <v>TOTAL</v>
      </c>
      <c r="AB65" s="30" t="str">
        <f>IFERROR(VLOOKUP(X65,BD!$G$6:$H$8,2,0),"PENDIENTE TIPO DE INFORMACIÓN CONTENIDA")</f>
        <v>PENDIENTE TIPO DE INFORMACIÓN CONTENIDA</v>
      </c>
      <c r="AC65" s="30" t="str">
        <f>IFERROR(VLOOKUP(#REF!,BD!$K$6:$L$8,2,0),"NO APLICA")</f>
        <v>NO APLICA</v>
      </c>
      <c r="AD65" s="58" t="str">
        <f t="shared" si="6"/>
        <v>NO APLICA</v>
      </c>
    </row>
    <row r="66" spans="1:30" ht="77.25" thickBot="1" x14ac:dyDescent="0.25">
      <c r="A66" s="43">
        <v>60</v>
      </c>
      <c r="B66" s="7" t="s">
        <v>650</v>
      </c>
      <c r="C66" s="3" t="s">
        <v>593</v>
      </c>
      <c r="D66" s="12" t="s">
        <v>175</v>
      </c>
      <c r="E66" s="26" t="str">
        <f>IF(F66=BD!$C$12,'Matriz Final'!D66,IF(F66=BD!$C$13,"CUSTODIO",IF(F66=BD!$C$14,"DTI",IF(F66=BD!$C$15,D66&amp;"/ CUSTODIO",IF(F66=BD!$C$16,D66&amp;"/ CUSTODIO / DTI")))))</f>
        <v>DTI</v>
      </c>
      <c r="F66" s="12" t="s">
        <v>1142</v>
      </c>
      <c r="G66" s="12" t="s">
        <v>175</v>
      </c>
      <c r="H66" s="51" t="b">
        <f>IF(F66=BD!$C$13,"X",IF(F66=BD!$C$15,"X",IF(F66=BD!$C$16,"X")))</f>
        <v>0</v>
      </c>
      <c r="I66" s="93" t="s">
        <v>1148</v>
      </c>
      <c r="J66" s="93" t="s">
        <v>1231</v>
      </c>
      <c r="K66" s="16" t="s">
        <v>141</v>
      </c>
      <c r="L66" s="21" t="s">
        <v>191</v>
      </c>
      <c r="M66" s="21" t="s">
        <v>659</v>
      </c>
      <c r="N66" s="2" t="s">
        <v>1232</v>
      </c>
      <c r="O66" s="2" t="s">
        <v>595</v>
      </c>
      <c r="P66" s="21" t="s">
        <v>596</v>
      </c>
      <c r="Q66" s="25" t="s">
        <v>140</v>
      </c>
      <c r="R66" s="21" t="s">
        <v>597</v>
      </c>
      <c r="S66" s="116">
        <v>2008</v>
      </c>
      <c r="T66" s="113" t="s">
        <v>1118</v>
      </c>
      <c r="U66" s="100" t="s">
        <v>1110</v>
      </c>
      <c r="V66" s="101" t="s">
        <v>1110</v>
      </c>
      <c r="W66" s="106" t="s">
        <v>1120</v>
      </c>
      <c r="X66" s="105" t="s">
        <v>1115</v>
      </c>
      <c r="Y66" s="62" t="str">
        <f t="shared" si="2"/>
        <v>INDEFINIDA</v>
      </c>
      <c r="Z66" s="30" t="str">
        <f t="shared" si="5"/>
        <v>CLASIFICADA</v>
      </c>
      <c r="AA66" s="29" t="str">
        <f t="shared" si="1"/>
        <v>TOTAL</v>
      </c>
      <c r="AB66" s="30" t="str">
        <f>IFERROR(VLOOKUP(X66,BD!$G$6:$H$8,2,0),"PENDIENTE TIPO DE INFORMACIÓN CONTENIDA")</f>
        <v>PENDIENTE TIPO DE INFORMACIÓN CONTENIDA</v>
      </c>
      <c r="AC66" s="30" t="str">
        <f>IFERROR(VLOOKUP(#REF!,BD!$K$6:$L$8,2,0),"NO APLICA")</f>
        <v>NO APLICA</v>
      </c>
      <c r="AD66" s="58" t="str">
        <f t="shared" si="6"/>
        <v>NO APLICA</v>
      </c>
    </row>
    <row r="67" spans="1:30" ht="77.25" thickBot="1" x14ac:dyDescent="0.25">
      <c r="A67" s="43">
        <v>61</v>
      </c>
      <c r="B67" s="7" t="s">
        <v>650</v>
      </c>
      <c r="C67" s="3" t="s">
        <v>593</v>
      </c>
      <c r="D67" s="12" t="s">
        <v>175</v>
      </c>
      <c r="E67" s="26" t="str">
        <f>IF(F67=BD!$C$12,'Matriz Final'!D67,IF(F67=BD!$C$13,"CUSTODIO",IF(F67=BD!$C$14,"DTI",IF(F67=BD!$C$15,D67&amp;"/ CUSTODIO",IF(F67=BD!$C$16,D67&amp;"/ CUSTODIO / DTI")))))</f>
        <v>DTI</v>
      </c>
      <c r="F67" s="12" t="s">
        <v>1142</v>
      </c>
      <c r="G67" s="12" t="s">
        <v>175</v>
      </c>
      <c r="H67" s="51" t="b">
        <f>IF(F67=BD!$C$13,"X",IF(F67=BD!$C$15,"X",IF(F67=BD!$C$16,"X")))</f>
        <v>0</v>
      </c>
      <c r="I67" s="93" t="s">
        <v>1148</v>
      </c>
      <c r="J67" s="93" t="s">
        <v>1231</v>
      </c>
      <c r="K67" s="16" t="s">
        <v>25</v>
      </c>
      <c r="L67" s="21" t="s">
        <v>179</v>
      </c>
      <c r="M67" s="21" t="s">
        <v>660</v>
      </c>
      <c r="N67" s="2" t="s">
        <v>1232</v>
      </c>
      <c r="O67" s="2" t="s">
        <v>595</v>
      </c>
      <c r="P67" s="21" t="s">
        <v>596</v>
      </c>
      <c r="Q67" s="25" t="s">
        <v>27</v>
      </c>
      <c r="R67" s="21" t="s">
        <v>597</v>
      </c>
      <c r="S67" s="116">
        <v>2008</v>
      </c>
      <c r="T67" s="100" t="s">
        <v>1118</v>
      </c>
      <c r="U67" s="101" t="s">
        <v>1119</v>
      </c>
      <c r="V67" s="100" t="s">
        <v>1119</v>
      </c>
      <c r="W67" s="106" t="s">
        <v>1120</v>
      </c>
      <c r="X67" s="105" t="s">
        <v>1115</v>
      </c>
      <c r="Y67" s="62" t="str">
        <f t="shared" si="2"/>
        <v>INDEFINIDA</v>
      </c>
      <c r="Z67" s="30" t="str">
        <f t="shared" si="5"/>
        <v>CLASIFICADA</v>
      </c>
      <c r="AA67" s="29" t="str">
        <f t="shared" si="1"/>
        <v>TOTAL</v>
      </c>
      <c r="AB67" s="30" t="str">
        <f>IFERROR(VLOOKUP(X67,BD!$G$6:$H$8,2,0),"PENDIENTE TIPO DE INFORMACIÓN CONTENIDA")</f>
        <v>PENDIENTE TIPO DE INFORMACIÓN CONTENIDA</v>
      </c>
      <c r="AC67" s="30" t="str">
        <f>IFERROR(VLOOKUP(#REF!,BD!$K$6:$L$8,2,0),"NO APLICA")</f>
        <v>NO APLICA</v>
      </c>
      <c r="AD67" s="58" t="str">
        <f t="shared" si="6"/>
        <v>NO APLICA</v>
      </c>
    </row>
    <row r="68" spans="1:30" ht="77.25" thickBot="1" x14ac:dyDescent="0.25">
      <c r="A68" s="43">
        <v>62</v>
      </c>
      <c r="B68" s="7" t="s">
        <v>650</v>
      </c>
      <c r="C68" s="3" t="s">
        <v>593</v>
      </c>
      <c r="D68" s="12" t="s">
        <v>175</v>
      </c>
      <c r="E68" s="26" t="str">
        <f>IF(F68=BD!$C$12,'Matriz Final'!D68,IF(F68=BD!$C$13,"CUSTODIO",IF(F68=BD!$C$14,"DTI",IF(F68=BD!$C$15,D68&amp;"/ CUSTODIO",IF(F68=BD!$C$16,D68&amp;"/ CUSTODIO / DTI")))))</f>
        <v>DTI</v>
      </c>
      <c r="F68" s="12" t="s">
        <v>1142</v>
      </c>
      <c r="G68" s="12" t="s">
        <v>175</v>
      </c>
      <c r="H68" s="51" t="b">
        <f>IF(F68=BD!$C$13,"X",IF(F68=BD!$C$15,"X",IF(F68=BD!$C$16,"X")))</f>
        <v>0</v>
      </c>
      <c r="I68" s="93" t="s">
        <v>1148</v>
      </c>
      <c r="J68" s="93" t="s">
        <v>1231</v>
      </c>
      <c r="K68" s="15" t="s">
        <v>25</v>
      </c>
      <c r="L68" s="21" t="s">
        <v>180</v>
      </c>
      <c r="M68" s="21" t="s">
        <v>660</v>
      </c>
      <c r="N68" s="2" t="s">
        <v>1232</v>
      </c>
      <c r="O68" s="2" t="s">
        <v>595</v>
      </c>
      <c r="P68" s="21" t="s">
        <v>596</v>
      </c>
      <c r="Q68" s="25" t="s">
        <v>27</v>
      </c>
      <c r="R68" s="21" t="s">
        <v>597</v>
      </c>
      <c r="S68" s="116">
        <v>2008</v>
      </c>
      <c r="T68" s="113" t="s">
        <v>1118</v>
      </c>
      <c r="U68" s="100" t="s">
        <v>1119</v>
      </c>
      <c r="V68" s="101" t="s">
        <v>1119</v>
      </c>
      <c r="W68" s="106" t="s">
        <v>1120</v>
      </c>
      <c r="X68" s="105" t="s">
        <v>1115</v>
      </c>
      <c r="Y68" s="62" t="str">
        <f t="shared" si="2"/>
        <v>INDEFINIDA</v>
      </c>
      <c r="Z68" s="30" t="str">
        <f t="shared" si="5"/>
        <v>CLASIFICADA</v>
      </c>
      <c r="AA68" s="29" t="str">
        <f t="shared" si="1"/>
        <v>TOTAL</v>
      </c>
      <c r="AB68" s="30" t="str">
        <f>IFERROR(VLOOKUP(X68,BD!$G$6:$H$8,2,0),"PENDIENTE TIPO DE INFORMACIÓN CONTENIDA")</f>
        <v>PENDIENTE TIPO DE INFORMACIÓN CONTENIDA</v>
      </c>
      <c r="AC68" s="30" t="str">
        <f>IFERROR(VLOOKUP(#REF!,BD!$K$6:$L$8,2,0),"NO APLICA")</f>
        <v>NO APLICA</v>
      </c>
      <c r="AD68" s="58" t="str">
        <f t="shared" si="6"/>
        <v>NO APLICA</v>
      </c>
    </row>
    <row r="69" spans="1:30" ht="77.25" thickBot="1" x14ac:dyDescent="0.25">
      <c r="A69" s="43">
        <v>63</v>
      </c>
      <c r="B69" s="7" t="s">
        <v>650</v>
      </c>
      <c r="C69" s="3" t="s">
        <v>593</v>
      </c>
      <c r="D69" s="12" t="s">
        <v>175</v>
      </c>
      <c r="E69" s="26" t="str">
        <f>IF(F69=BD!$C$12,'Matriz Final'!D69,IF(F69=BD!$C$13,"CUSTODIO",IF(F69=BD!$C$14,"DTI",IF(F69=BD!$C$15,D69&amp;"/ CUSTODIO",IF(F69=BD!$C$16,D69&amp;"/ CUSTODIO / DTI")))))</f>
        <v>DTI</v>
      </c>
      <c r="F69" s="12" t="s">
        <v>1142</v>
      </c>
      <c r="G69" s="12" t="s">
        <v>175</v>
      </c>
      <c r="H69" s="51" t="b">
        <f>IF(F69=BD!$C$13,"X",IF(F69=BD!$C$15,"X",IF(F69=BD!$C$16,"X")))</f>
        <v>0</v>
      </c>
      <c r="I69" s="93" t="s">
        <v>1148</v>
      </c>
      <c r="J69" s="93" t="s">
        <v>1231</v>
      </c>
      <c r="K69" s="15" t="s">
        <v>25</v>
      </c>
      <c r="L69" s="21" t="s">
        <v>181</v>
      </c>
      <c r="M69" s="21" t="s">
        <v>660</v>
      </c>
      <c r="N69" s="2" t="s">
        <v>1232</v>
      </c>
      <c r="O69" s="2" t="s">
        <v>595</v>
      </c>
      <c r="P69" s="21" t="s">
        <v>596</v>
      </c>
      <c r="Q69" s="25" t="s">
        <v>27</v>
      </c>
      <c r="R69" s="21" t="s">
        <v>597</v>
      </c>
      <c r="S69" s="116">
        <v>2008</v>
      </c>
      <c r="T69" s="113" t="s">
        <v>1118</v>
      </c>
      <c r="U69" s="100" t="s">
        <v>1119</v>
      </c>
      <c r="V69" s="101" t="s">
        <v>1119</v>
      </c>
      <c r="W69" s="106" t="s">
        <v>1120</v>
      </c>
      <c r="X69" s="105" t="s">
        <v>1115</v>
      </c>
      <c r="Y69" s="62" t="str">
        <f t="shared" si="2"/>
        <v>INDEFINIDA</v>
      </c>
      <c r="Z69" s="30" t="str">
        <f t="shared" si="5"/>
        <v>CLASIFICADA</v>
      </c>
      <c r="AA69" s="29" t="str">
        <f t="shared" si="1"/>
        <v>TOTAL</v>
      </c>
      <c r="AB69" s="30" t="str">
        <f>IFERROR(VLOOKUP(X69,BD!$G$6:$H$8,2,0),"PENDIENTE TIPO DE INFORMACIÓN CONTENIDA")</f>
        <v>PENDIENTE TIPO DE INFORMACIÓN CONTENIDA</v>
      </c>
      <c r="AC69" s="30" t="str">
        <f>IFERROR(VLOOKUP(#REF!,BD!$K$6:$L$8,2,0),"NO APLICA")</f>
        <v>NO APLICA</v>
      </c>
      <c r="AD69" s="58" t="str">
        <f t="shared" si="6"/>
        <v>NO APLICA</v>
      </c>
    </row>
    <row r="70" spans="1:30" ht="77.25" thickBot="1" x14ac:dyDescent="0.25">
      <c r="A70" s="43">
        <v>64</v>
      </c>
      <c r="B70" s="7" t="s">
        <v>650</v>
      </c>
      <c r="C70" s="3" t="s">
        <v>593</v>
      </c>
      <c r="D70" s="12" t="s">
        <v>175</v>
      </c>
      <c r="E70" s="26" t="str">
        <f>IF(F70=BD!$C$12,'Matriz Final'!D70,IF(F70=BD!$C$13,"CUSTODIO",IF(F70=BD!$C$14,"DTI",IF(F70=BD!$C$15,D70&amp;"/ CUSTODIO",IF(F70=BD!$C$16,D70&amp;"/ CUSTODIO / DTI")))))</f>
        <v>DTI</v>
      </c>
      <c r="F70" s="12" t="s">
        <v>1142</v>
      </c>
      <c r="G70" s="12" t="s">
        <v>175</v>
      </c>
      <c r="H70" s="51" t="b">
        <f>IF(F70=BD!$C$13,"X",IF(F70=BD!$C$15,"X",IF(F70=BD!$C$16,"X")))</f>
        <v>0</v>
      </c>
      <c r="I70" s="93" t="s">
        <v>1148</v>
      </c>
      <c r="J70" s="93" t="s">
        <v>1231</v>
      </c>
      <c r="K70" s="16" t="s">
        <v>25</v>
      </c>
      <c r="L70" s="21" t="s">
        <v>182</v>
      </c>
      <c r="M70" s="21" t="s">
        <v>660</v>
      </c>
      <c r="N70" s="2" t="s">
        <v>1232</v>
      </c>
      <c r="O70" s="2" t="s">
        <v>595</v>
      </c>
      <c r="P70" s="21" t="s">
        <v>596</v>
      </c>
      <c r="Q70" s="25" t="s">
        <v>27</v>
      </c>
      <c r="R70" s="21" t="s">
        <v>597</v>
      </c>
      <c r="S70" s="116">
        <v>2008</v>
      </c>
      <c r="T70" s="113" t="s">
        <v>1118</v>
      </c>
      <c r="U70" s="100" t="s">
        <v>1119</v>
      </c>
      <c r="V70" s="101" t="s">
        <v>1119</v>
      </c>
      <c r="W70" s="106" t="s">
        <v>1120</v>
      </c>
      <c r="X70" s="105" t="s">
        <v>1115</v>
      </c>
      <c r="Y70" s="62" t="str">
        <f t="shared" si="2"/>
        <v>INDEFINIDA</v>
      </c>
      <c r="Z70" s="30" t="str">
        <f t="shared" si="5"/>
        <v>CLASIFICADA</v>
      </c>
      <c r="AA70" s="29" t="str">
        <f t="shared" si="1"/>
        <v>TOTAL</v>
      </c>
      <c r="AB70" s="30" t="str">
        <f>IFERROR(VLOOKUP(X70,BD!$G$6:$H$8,2,0),"PENDIENTE TIPO DE INFORMACIÓN CONTENIDA")</f>
        <v>PENDIENTE TIPO DE INFORMACIÓN CONTENIDA</v>
      </c>
      <c r="AC70" s="30" t="str">
        <f>IFERROR(VLOOKUP(#REF!,BD!$K$6:$L$8,2,0),"NO APLICA")</f>
        <v>NO APLICA</v>
      </c>
      <c r="AD70" s="58" t="str">
        <f t="shared" si="6"/>
        <v>NO APLICA</v>
      </c>
    </row>
    <row r="71" spans="1:30" ht="77.25" thickBot="1" x14ac:dyDescent="0.25">
      <c r="A71" s="43">
        <v>65</v>
      </c>
      <c r="B71" s="7" t="s">
        <v>650</v>
      </c>
      <c r="C71" s="3" t="s">
        <v>593</v>
      </c>
      <c r="D71" s="12" t="s">
        <v>175</v>
      </c>
      <c r="E71" s="26" t="str">
        <f>IF(F71=BD!$C$12,'Matriz Final'!D71,IF(F71=BD!$C$13,"CUSTODIO",IF(F71=BD!$C$14,"DTI",IF(F71=BD!$C$15,D71&amp;"/ CUSTODIO",IF(F71=BD!$C$16,D71&amp;"/ CUSTODIO / DTI")))))</f>
        <v>DTI</v>
      </c>
      <c r="F71" s="12" t="s">
        <v>1142</v>
      </c>
      <c r="G71" s="12" t="s">
        <v>175</v>
      </c>
      <c r="H71" s="51" t="b">
        <f>IF(F71=BD!$C$13,"X",IF(F71=BD!$C$15,"X",IF(F71=BD!$C$16,"X")))</f>
        <v>0</v>
      </c>
      <c r="I71" s="93" t="s">
        <v>1148</v>
      </c>
      <c r="J71" s="93" t="s">
        <v>1231</v>
      </c>
      <c r="K71" s="15" t="s">
        <v>25</v>
      </c>
      <c r="L71" s="21" t="s">
        <v>183</v>
      </c>
      <c r="M71" s="21" t="s">
        <v>661</v>
      </c>
      <c r="N71" s="2" t="s">
        <v>1232</v>
      </c>
      <c r="O71" s="2" t="s">
        <v>595</v>
      </c>
      <c r="P71" s="21" t="s">
        <v>596</v>
      </c>
      <c r="Q71" s="25" t="s">
        <v>27</v>
      </c>
      <c r="R71" s="21" t="s">
        <v>597</v>
      </c>
      <c r="S71" s="116">
        <v>2008</v>
      </c>
      <c r="T71" s="113" t="s">
        <v>1118</v>
      </c>
      <c r="U71" s="100" t="s">
        <v>1119</v>
      </c>
      <c r="V71" s="101" t="s">
        <v>1119</v>
      </c>
      <c r="W71" s="106" t="s">
        <v>1120</v>
      </c>
      <c r="X71" s="105" t="s">
        <v>1115</v>
      </c>
      <c r="Y71" s="62" t="str">
        <f t="shared" si="2"/>
        <v>INDEFINIDA</v>
      </c>
      <c r="Z71" s="30" t="str">
        <f t="shared" si="5"/>
        <v>CLASIFICADA</v>
      </c>
      <c r="AA71" s="29" t="str">
        <f t="shared" ref="AA71:AA134" si="7">IF(Z71="CLASIFICADA","TOTAL","NO APLICA")</f>
        <v>TOTAL</v>
      </c>
      <c r="AB71" s="30" t="str">
        <f>IFERROR(VLOOKUP(X71,BD!$G$6:$H$8,2,0),"PENDIENTE TIPO DE INFORMACIÓN CONTENIDA")</f>
        <v>PENDIENTE TIPO DE INFORMACIÓN CONTENIDA</v>
      </c>
      <c r="AC71" s="30" t="str">
        <f>IFERROR(VLOOKUP(#REF!,BD!$K$6:$L$8,2,0),"NO APLICA")</f>
        <v>NO APLICA</v>
      </c>
      <c r="AD71" s="58" t="str">
        <f t="shared" si="6"/>
        <v>NO APLICA</v>
      </c>
    </row>
    <row r="72" spans="1:30" ht="77.25" thickBot="1" x14ac:dyDescent="0.25">
      <c r="A72" s="43">
        <v>66</v>
      </c>
      <c r="B72" s="7" t="s">
        <v>650</v>
      </c>
      <c r="C72" s="3" t="s">
        <v>593</v>
      </c>
      <c r="D72" s="12" t="s">
        <v>175</v>
      </c>
      <c r="E72" s="26" t="str">
        <f>IF(F72=BD!$C$12,'Matriz Final'!D72,IF(F72=BD!$C$13,"CUSTODIO",IF(F72=BD!$C$14,"DTI",IF(F72=BD!$C$15,D72&amp;"/ CUSTODIO",IF(F72=BD!$C$16,D72&amp;"/ CUSTODIO / DTI")))))</f>
        <v>DTI</v>
      </c>
      <c r="F72" s="12" t="s">
        <v>1142</v>
      </c>
      <c r="G72" s="12" t="s">
        <v>175</v>
      </c>
      <c r="H72" s="51" t="b">
        <f>IF(F72=BD!$C$13,"X",IF(F72=BD!$C$15,"X",IF(F72=BD!$C$16,"X")))</f>
        <v>0</v>
      </c>
      <c r="I72" s="93" t="s">
        <v>1148</v>
      </c>
      <c r="J72" s="93" t="s">
        <v>1231</v>
      </c>
      <c r="K72" s="15" t="s">
        <v>25</v>
      </c>
      <c r="L72" s="21" t="s">
        <v>184</v>
      </c>
      <c r="M72" s="21" t="s">
        <v>661</v>
      </c>
      <c r="N72" s="2" t="s">
        <v>1232</v>
      </c>
      <c r="O72" s="2" t="s">
        <v>595</v>
      </c>
      <c r="P72" s="21" t="s">
        <v>596</v>
      </c>
      <c r="Q72" s="25" t="s">
        <v>27</v>
      </c>
      <c r="R72" s="21" t="s">
        <v>597</v>
      </c>
      <c r="S72" s="116">
        <v>2008</v>
      </c>
      <c r="T72" s="113" t="s">
        <v>1118</v>
      </c>
      <c r="U72" s="100" t="s">
        <v>1119</v>
      </c>
      <c r="V72" s="101" t="s">
        <v>1119</v>
      </c>
      <c r="W72" s="106" t="s">
        <v>1120</v>
      </c>
      <c r="X72" s="105" t="s">
        <v>1115</v>
      </c>
      <c r="Y72" s="62" t="str">
        <f t="shared" ref="Y72:Y135" si="8">IF(Z72="CLASIFICADA","INDEFINIDA","NO APLICA")</f>
        <v>INDEFINIDA</v>
      </c>
      <c r="Z72" s="30" t="str">
        <f t="shared" si="5"/>
        <v>CLASIFICADA</v>
      </c>
      <c r="AA72" s="29" t="str">
        <f t="shared" si="7"/>
        <v>TOTAL</v>
      </c>
      <c r="AB72" s="30" t="str">
        <f>IFERROR(VLOOKUP(X72,BD!$G$6:$H$8,2,0),"PENDIENTE TIPO DE INFORMACIÓN CONTENIDA")</f>
        <v>PENDIENTE TIPO DE INFORMACIÓN CONTENIDA</v>
      </c>
      <c r="AC72" s="30" t="str">
        <f>IFERROR(VLOOKUP(#REF!,BD!$K$6:$L$8,2,0),"NO APLICA")</f>
        <v>NO APLICA</v>
      </c>
      <c r="AD72" s="58" t="str">
        <f t="shared" si="6"/>
        <v>NO APLICA</v>
      </c>
    </row>
    <row r="73" spans="1:30" ht="77.25" thickBot="1" x14ac:dyDescent="0.25">
      <c r="A73" s="43">
        <v>67</v>
      </c>
      <c r="B73" s="7" t="s">
        <v>650</v>
      </c>
      <c r="C73" s="3" t="s">
        <v>593</v>
      </c>
      <c r="D73" s="12" t="s">
        <v>175</v>
      </c>
      <c r="E73" s="26" t="str">
        <f>IF(F73=BD!$C$12,'Matriz Final'!D73,IF(F73=BD!$C$13,"CUSTODIO",IF(F73=BD!$C$14,"DTI",IF(F73=BD!$C$15,D73&amp;"/ CUSTODIO",IF(F73=BD!$C$16,D73&amp;"/ CUSTODIO / DTI")))))</f>
        <v>DTI</v>
      </c>
      <c r="F73" s="12" t="s">
        <v>1142</v>
      </c>
      <c r="G73" s="12" t="s">
        <v>175</v>
      </c>
      <c r="H73" s="51" t="b">
        <f>IF(F73=BD!$C$13,"X",IF(F73=BD!$C$15,"X",IF(F73=BD!$C$16,"X")))</f>
        <v>0</v>
      </c>
      <c r="I73" s="93" t="s">
        <v>1148</v>
      </c>
      <c r="J73" s="93" t="s">
        <v>1231</v>
      </c>
      <c r="K73" s="16" t="s">
        <v>25</v>
      </c>
      <c r="L73" s="21" t="s">
        <v>185</v>
      </c>
      <c r="M73" s="21" t="s">
        <v>661</v>
      </c>
      <c r="N73" s="2" t="s">
        <v>1232</v>
      </c>
      <c r="O73" s="2" t="s">
        <v>595</v>
      </c>
      <c r="P73" s="21" t="s">
        <v>596</v>
      </c>
      <c r="Q73" s="25" t="s">
        <v>27</v>
      </c>
      <c r="R73" s="21" t="s">
        <v>597</v>
      </c>
      <c r="S73" s="116">
        <v>2008</v>
      </c>
      <c r="T73" s="113" t="s">
        <v>1118</v>
      </c>
      <c r="U73" s="100" t="s">
        <v>1119</v>
      </c>
      <c r="V73" s="101" t="s">
        <v>1119</v>
      </c>
      <c r="W73" s="106" t="s">
        <v>1120</v>
      </c>
      <c r="X73" s="105" t="s">
        <v>1115</v>
      </c>
      <c r="Y73" s="62" t="str">
        <f t="shared" si="8"/>
        <v>INDEFINIDA</v>
      </c>
      <c r="Z73" s="30" t="str">
        <f t="shared" si="5"/>
        <v>CLASIFICADA</v>
      </c>
      <c r="AA73" s="29" t="str">
        <f t="shared" si="7"/>
        <v>TOTAL</v>
      </c>
      <c r="AB73" s="30" t="str">
        <f>IFERROR(VLOOKUP(X73,BD!$G$6:$H$8,2,0),"PENDIENTE TIPO DE INFORMACIÓN CONTENIDA")</f>
        <v>PENDIENTE TIPO DE INFORMACIÓN CONTENIDA</v>
      </c>
      <c r="AC73" s="30" t="str">
        <f>IFERROR(VLOOKUP(#REF!,BD!$K$6:$L$8,2,0),"NO APLICA")</f>
        <v>NO APLICA</v>
      </c>
      <c r="AD73" s="58" t="str">
        <f t="shared" si="6"/>
        <v>NO APLICA</v>
      </c>
    </row>
    <row r="74" spans="1:30" ht="77.25" thickBot="1" x14ac:dyDescent="0.25">
      <c r="A74" s="43">
        <v>68</v>
      </c>
      <c r="B74" s="7" t="s">
        <v>650</v>
      </c>
      <c r="C74" s="3" t="s">
        <v>593</v>
      </c>
      <c r="D74" s="12" t="s">
        <v>175</v>
      </c>
      <c r="E74" s="26" t="str">
        <f>IF(F74=BD!$C$12,'Matriz Final'!D74,IF(F74=BD!$C$13,"CUSTODIO",IF(F74=BD!$C$14,"DTI",IF(F74=BD!$C$15,D74&amp;"/ CUSTODIO",IF(F74=BD!$C$16,D74&amp;"/ CUSTODIO / DTI")))))</f>
        <v>DTI</v>
      </c>
      <c r="F74" s="12" t="s">
        <v>1142</v>
      </c>
      <c r="G74" s="12" t="s">
        <v>175</v>
      </c>
      <c r="H74" s="51" t="b">
        <f>IF(F74=BD!$C$13,"X",IF(F74=BD!$C$15,"X",IF(F74=BD!$C$16,"X")))</f>
        <v>0</v>
      </c>
      <c r="I74" s="93" t="s">
        <v>1148</v>
      </c>
      <c r="J74" s="93" t="s">
        <v>1231</v>
      </c>
      <c r="K74" s="15" t="s">
        <v>25</v>
      </c>
      <c r="L74" s="21" t="s">
        <v>186</v>
      </c>
      <c r="M74" s="21" t="s">
        <v>661</v>
      </c>
      <c r="N74" s="2" t="s">
        <v>1232</v>
      </c>
      <c r="O74" s="2" t="s">
        <v>595</v>
      </c>
      <c r="P74" s="21" t="s">
        <v>596</v>
      </c>
      <c r="Q74" s="25" t="s">
        <v>27</v>
      </c>
      <c r="R74" s="21" t="s">
        <v>597</v>
      </c>
      <c r="S74" s="116">
        <v>2008</v>
      </c>
      <c r="T74" s="113" t="s">
        <v>1118</v>
      </c>
      <c r="U74" s="100" t="s">
        <v>1119</v>
      </c>
      <c r="V74" s="101" t="s">
        <v>1119</v>
      </c>
      <c r="W74" s="106" t="s">
        <v>1120</v>
      </c>
      <c r="X74" s="105" t="s">
        <v>1115</v>
      </c>
      <c r="Y74" s="62" t="str">
        <f t="shared" si="8"/>
        <v>INDEFINIDA</v>
      </c>
      <c r="Z74" s="30" t="str">
        <f t="shared" si="5"/>
        <v>CLASIFICADA</v>
      </c>
      <c r="AA74" s="29" t="str">
        <f t="shared" si="7"/>
        <v>TOTAL</v>
      </c>
      <c r="AB74" s="30" t="str">
        <f>IFERROR(VLOOKUP(X74,BD!$G$6:$H$8,2,0),"PENDIENTE TIPO DE INFORMACIÓN CONTENIDA")</f>
        <v>PENDIENTE TIPO DE INFORMACIÓN CONTENIDA</v>
      </c>
      <c r="AC74" s="30" t="str">
        <f>IFERROR(VLOOKUP(#REF!,BD!$K$6:$L$8,2,0),"NO APLICA")</f>
        <v>NO APLICA</v>
      </c>
      <c r="AD74" s="58" t="str">
        <f t="shared" si="6"/>
        <v>NO APLICA</v>
      </c>
    </row>
    <row r="75" spans="1:30" ht="90" x14ac:dyDescent="0.2">
      <c r="A75" s="43">
        <v>69</v>
      </c>
      <c r="B75" s="7" t="s">
        <v>662</v>
      </c>
      <c r="C75" s="3" t="s">
        <v>593</v>
      </c>
      <c r="D75" s="12" t="s">
        <v>135</v>
      </c>
      <c r="E75" s="26" t="str">
        <f>IF(F75=BD!$C$12,'Matriz Final'!D75,IF(F75=BD!$C$13,"CUSTODIO",IF(F75=BD!$C$14,"DTI",IF(F75=BD!$C$15,D75&amp;"/ CUSTODIO",IF(F75=BD!$C$16,D75&amp;"/ CUSTODIO / DTI")))))</f>
        <v>DTI</v>
      </c>
      <c r="F75" s="12" t="s">
        <v>1142</v>
      </c>
      <c r="G75" s="12" t="s">
        <v>135</v>
      </c>
      <c r="H75" s="51" t="b">
        <f>IF(F75=BD!$C$13,"X",IF(F75=BD!$C$15,"X",IF(F75=BD!$C$16,"X")))</f>
        <v>0</v>
      </c>
      <c r="I75" s="85" t="s">
        <v>1137</v>
      </c>
      <c r="J75" s="87"/>
      <c r="K75" s="13" t="s">
        <v>122</v>
      </c>
      <c r="L75" s="21" t="s">
        <v>136</v>
      </c>
      <c r="M75" s="21" t="s">
        <v>663</v>
      </c>
      <c r="N75" s="2"/>
      <c r="O75" s="2" t="s">
        <v>595</v>
      </c>
      <c r="P75" s="21" t="s">
        <v>596</v>
      </c>
      <c r="Q75" s="25" t="s">
        <v>121</v>
      </c>
      <c r="R75" s="21" t="s">
        <v>597</v>
      </c>
      <c r="S75" s="116"/>
      <c r="T75" s="100" t="s">
        <v>1118</v>
      </c>
      <c r="U75" s="101" t="s">
        <v>1119</v>
      </c>
      <c r="V75" s="100" t="s">
        <v>1119</v>
      </c>
      <c r="W75" s="105" t="s">
        <v>1120</v>
      </c>
      <c r="X75" s="105" t="s">
        <v>1115</v>
      </c>
      <c r="Y75" s="62" t="str">
        <f t="shared" si="8"/>
        <v>INDEFINIDA</v>
      </c>
      <c r="Z75" s="30" t="str">
        <f t="shared" si="5"/>
        <v>CLASIFICADA</v>
      </c>
      <c r="AA75" s="29" t="str">
        <f t="shared" si="7"/>
        <v>TOTAL</v>
      </c>
      <c r="AB75" s="30" t="str">
        <f>IFERROR(VLOOKUP(X75,BD!$G$6:$H$8,2,0),"PENDIENTE TIPO DE INFORMACIÓN CONTENIDA")</f>
        <v>PENDIENTE TIPO DE INFORMACIÓN CONTENIDA</v>
      </c>
      <c r="AC75" s="30" t="str">
        <f>IFERROR(VLOOKUP(#REF!,BD!$K$6:$L$8,2,0),"NO APLICA")</f>
        <v>NO APLICA</v>
      </c>
      <c r="AD75" s="58" t="str">
        <f t="shared" si="6"/>
        <v>NO APLICA</v>
      </c>
    </row>
    <row r="76" spans="1:30" ht="90" x14ac:dyDescent="0.2">
      <c r="A76" s="43">
        <v>70</v>
      </c>
      <c r="B76" s="7" t="s">
        <v>662</v>
      </c>
      <c r="C76" s="3" t="s">
        <v>593</v>
      </c>
      <c r="D76" s="12" t="s">
        <v>135</v>
      </c>
      <c r="E76" s="26" t="str">
        <f>IF(F76=BD!$C$12,'Matriz Final'!D76,IF(F76=BD!$C$13,"CUSTODIO",IF(F76=BD!$C$14,"DTI",IF(F76=BD!$C$15,D76&amp;"/ CUSTODIO",IF(F76=BD!$C$16,D76&amp;"/ CUSTODIO / DTI")))))</f>
        <v>DTI</v>
      </c>
      <c r="F76" s="12" t="s">
        <v>1142</v>
      </c>
      <c r="G76" s="12" t="s">
        <v>135</v>
      </c>
      <c r="H76" s="51" t="b">
        <f>IF(F76=BD!$C$13,"X",IF(F76=BD!$C$15,"X",IF(F76=BD!$C$16,"X")))</f>
        <v>0</v>
      </c>
      <c r="I76" s="85" t="s">
        <v>1137</v>
      </c>
      <c r="J76" s="87"/>
      <c r="K76" s="13" t="s">
        <v>122</v>
      </c>
      <c r="L76" s="21" t="s">
        <v>137</v>
      </c>
      <c r="M76" s="21" t="s">
        <v>664</v>
      </c>
      <c r="N76" s="2"/>
      <c r="O76" s="2" t="s">
        <v>595</v>
      </c>
      <c r="P76" s="21" t="s">
        <v>596</v>
      </c>
      <c r="Q76" s="25" t="s">
        <v>121</v>
      </c>
      <c r="R76" s="21" t="s">
        <v>597</v>
      </c>
      <c r="S76" s="116"/>
      <c r="T76" s="100" t="s">
        <v>1118</v>
      </c>
      <c r="U76" s="101" t="s">
        <v>1119</v>
      </c>
      <c r="V76" s="100" t="s">
        <v>1119</v>
      </c>
      <c r="W76" s="105" t="s">
        <v>1120</v>
      </c>
      <c r="X76" s="105" t="s">
        <v>1115</v>
      </c>
      <c r="Y76" s="62" t="str">
        <f t="shared" si="8"/>
        <v>INDEFINIDA</v>
      </c>
      <c r="Z76" s="30" t="str">
        <f t="shared" si="5"/>
        <v>CLASIFICADA</v>
      </c>
      <c r="AA76" s="29" t="str">
        <f t="shared" si="7"/>
        <v>TOTAL</v>
      </c>
      <c r="AB76" s="30" t="str">
        <f>IFERROR(VLOOKUP(X76,BD!$G$6:$H$8,2,0),"PENDIENTE TIPO DE INFORMACIÓN CONTENIDA")</f>
        <v>PENDIENTE TIPO DE INFORMACIÓN CONTENIDA</v>
      </c>
      <c r="AC76" s="30" t="str">
        <f>IFERROR(VLOOKUP(#REF!,BD!$K$6:$L$8,2,0),"NO APLICA")</f>
        <v>NO APLICA</v>
      </c>
      <c r="AD76" s="58" t="str">
        <f t="shared" si="6"/>
        <v>NO APLICA</v>
      </c>
    </row>
    <row r="77" spans="1:30" ht="90" x14ac:dyDescent="0.2">
      <c r="A77" s="43">
        <v>71</v>
      </c>
      <c r="B77" s="7" t="s">
        <v>662</v>
      </c>
      <c r="C77" s="3" t="s">
        <v>593</v>
      </c>
      <c r="D77" s="12" t="s">
        <v>135</v>
      </c>
      <c r="E77" s="26" t="str">
        <f>IF(F77=BD!$C$12,'Matriz Final'!D77,IF(F77=BD!$C$13,"CUSTODIO",IF(F77=BD!$C$14,"DTI",IF(F77=BD!$C$15,D77&amp;"/ CUSTODIO",IF(F77=BD!$C$16,D77&amp;"/ CUSTODIO / DTI")))))</f>
        <v>DTI</v>
      </c>
      <c r="F77" s="12" t="s">
        <v>1142</v>
      </c>
      <c r="G77" s="12" t="s">
        <v>135</v>
      </c>
      <c r="H77" s="51" t="b">
        <f>IF(F77=BD!$C$13,"X",IF(F77=BD!$C$15,"X",IF(F77=BD!$C$16,"X")))</f>
        <v>0</v>
      </c>
      <c r="I77" s="85" t="s">
        <v>1137</v>
      </c>
      <c r="J77" s="87"/>
      <c r="K77" s="13" t="s">
        <v>122</v>
      </c>
      <c r="L77" s="21" t="s">
        <v>138</v>
      </c>
      <c r="M77" s="21" t="s">
        <v>665</v>
      </c>
      <c r="N77" s="2"/>
      <c r="O77" s="2" t="s">
        <v>595</v>
      </c>
      <c r="P77" s="21" t="s">
        <v>596</v>
      </c>
      <c r="Q77" s="25" t="s">
        <v>121</v>
      </c>
      <c r="R77" s="21" t="s">
        <v>597</v>
      </c>
      <c r="S77" s="116"/>
      <c r="T77" s="100" t="s">
        <v>1118</v>
      </c>
      <c r="U77" s="101" t="s">
        <v>1119</v>
      </c>
      <c r="V77" s="100" t="s">
        <v>1119</v>
      </c>
      <c r="W77" s="105" t="s">
        <v>1120</v>
      </c>
      <c r="X77" s="105" t="s">
        <v>1115</v>
      </c>
      <c r="Y77" s="62" t="str">
        <f t="shared" si="8"/>
        <v>INDEFINIDA</v>
      </c>
      <c r="Z77" s="30" t="str">
        <f t="shared" si="5"/>
        <v>CLASIFICADA</v>
      </c>
      <c r="AA77" s="29" t="str">
        <f t="shared" si="7"/>
        <v>TOTAL</v>
      </c>
      <c r="AB77" s="30" t="str">
        <f>IFERROR(VLOOKUP(X77,BD!$G$6:$H$8,2,0),"PENDIENTE TIPO DE INFORMACIÓN CONTENIDA")</f>
        <v>PENDIENTE TIPO DE INFORMACIÓN CONTENIDA</v>
      </c>
      <c r="AC77" s="30" t="str">
        <f>IFERROR(VLOOKUP(#REF!,BD!$K$6:$L$8,2,0),"NO APLICA")</f>
        <v>NO APLICA</v>
      </c>
      <c r="AD77" s="58" t="str">
        <f t="shared" si="6"/>
        <v>NO APLICA</v>
      </c>
    </row>
    <row r="78" spans="1:30" ht="90" x14ac:dyDescent="0.2">
      <c r="A78" s="43">
        <v>72</v>
      </c>
      <c r="B78" s="7" t="s">
        <v>662</v>
      </c>
      <c r="C78" s="3" t="s">
        <v>593</v>
      </c>
      <c r="D78" s="12" t="s">
        <v>135</v>
      </c>
      <c r="E78" s="26" t="b">
        <f>IF(F78=BD!$C$12,'Matriz Final'!D78,IF(F78=BD!$C$13,"CUSTODIO",IF(F78=BD!$C$14,"DTI",IF(F78=BD!$C$15,D78&amp;"/ CUSTODIO",IF(F78=BD!$C$16,D78&amp;"/ CUSTODIO / DTI")))))</f>
        <v>0</v>
      </c>
      <c r="F78" s="12"/>
      <c r="G78" s="12" t="s">
        <v>135</v>
      </c>
      <c r="H78" s="51" t="b">
        <f>IF(F78=BD!$C$13,"X",IF(F78=BD!$C$15,"X",IF(F78=BD!$C$16,"X")))</f>
        <v>0</v>
      </c>
      <c r="I78" s="85"/>
      <c r="J78" s="86" t="s">
        <v>1042</v>
      </c>
      <c r="K78" s="13" t="s">
        <v>141</v>
      </c>
      <c r="L78" s="21" t="s">
        <v>142</v>
      </c>
      <c r="M78" s="21" t="s">
        <v>659</v>
      </c>
      <c r="N78" s="2"/>
      <c r="O78" s="2" t="s">
        <v>595</v>
      </c>
      <c r="P78" s="21" t="s">
        <v>596</v>
      </c>
      <c r="Q78" s="25" t="s">
        <v>140</v>
      </c>
      <c r="R78" s="21" t="s">
        <v>597</v>
      </c>
      <c r="S78" s="104" t="s">
        <v>1042</v>
      </c>
      <c r="T78" s="113"/>
      <c r="U78" s="100"/>
      <c r="V78" s="101"/>
      <c r="W78" s="100"/>
      <c r="X78" s="105"/>
      <c r="Y78" s="62" t="str">
        <f t="shared" si="8"/>
        <v>NO APLICA</v>
      </c>
      <c r="Z78" s="30" t="str">
        <f t="shared" si="5"/>
        <v>PENDIENTE CLASIFICAR POR CONFIDENCIALIDAD</v>
      </c>
      <c r="AA78" s="29" t="str">
        <f t="shared" si="7"/>
        <v>NO APLICA</v>
      </c>
      <c r="AB78" s="30" t="str">
        <f>IFERROR(VLOOKUP(X78,BD!$G$6:$H$8,2,0),"PENDIENTE TIPO DE INFORMACIÓN CONTENIDA")</f>
        <v>PENDIENTE TIPO DE INFORMACIÓN CONTENIDA</v>
      </c>
      <c r="AC78" s="30" t="str">
        <f>IFERROR(VLOOKUP(#REF!,BD!$K$6:$L$8,2,0),"NO APLICA")</f>
        <v>NO APLICA</v>
      </c>
      <c r="AD78" s="58" t="str">
        <f t="shared" si="6"/>
        <v>NO APLICA</v>
      </c>
    </row>
    <row r="79" spans="1:30" ht="90.75" thickBot="1" x14ac:dyDescent="0.25">
      <c r="A79" s="43">
        <v>73</v>
      </c>
      <c r="B79" s="7" t="s">
        <v>662</v>
      </c>
      <c r="C79" s="3" t="s">
        <v>593</v>
      </c>
      <c r="D79" s="12" t="s">
        <v>135</v>
      </c>
      <c r="E79" s="26" t="str">
        <f>IF(F79=BD!$C$12,'Matriz Final'!D79,IF(F79=BD!$C$13,"CUSTODIO",IF(F79=BD!$C$14,"DTI",IF(F79=BD!$C$15,D79&amp;"/ CUSTODIO",IF(F79=BD!$C$16,D79&amp;"/ CUSTODIO / DTI")))))</f>
        <v>DTI</v>
      </c>
      <c r="F79" s="12" t="s">
        <v>1142</v>
      </c>
      <c r="G79" s="12" t="s">
        <v>135</v>
      </c>
      <c r="H79" s="51" t="b">
        <f>IF(F79=BD!$C$13,"X",IF(F79=BD!$C$15,"X",IF(F79=BD!$C$16,"X")))</f>
        <v>0</v>
      </c>
      <c r="I79" s="85" t="s">
        <v>1140</v>
      </c>
      <c r="J79" s="87" t="s">
        <v>1190</v>
      </c>
      <c r="K79" s="13" t="s">
        <v>10</v>
      </c>
      <c r="L79" s="21" t="s">
        <v>139</v>
      </c>
      <c r="M79" s="21" t="s">
        <v>607</v>
      </c>
      <c r="N79" s="2"/>
      <c r="O79" s="2" t="s">
        <v>595</v>
      </c>
      <c r="P79" s="21" t="s">
        <v>596</v>
      </c>
      <c r="Q79" s="25" t="s">
        <v>91</v>
      </c>
      <c r="R79" s="21" t="s">
        <v>597</v>
      </c>
      <c r="S79" s="116"/>
      <c r="T79" s="100" t="s">
        <v>1118</v>
      </c>
      <c r="U79" s="101" t="s">
        <v>1119</v>
      </c>
      <c r="V79" s="101" t="s">
        <v>1119</v>
      </c>
      <c r="W79" s="105" t="s">
        <v>1120</v>
      </c>
      <c r="X79" s="105" t="s">
        <v>1115</v>
      </c>
      <c r="Y79" s="62" t="str">
        <f t="shared" si="8"/>
        <v>INDEFINIDA</v>
      </c>
      <c r="Z79" s="30" t="str">
        <f t="shared" si="5"/>
        <v>CLASIFICADA</v>
      </c>
      <c r="AA79" s="29" t="str">
        <f t="shared" si="7"/>
        <v>TOTAL</v>
      </c>
      <c r="AB79" s="30" t="str">
        <f>IFERROR(VLOOKUP(X79,BD!$G$6:$H$8,2,0),"PENDIENTE TIPO DE INFORMACIÓN CONTENIDA")</f>
        <v>PENDIENTE TIPO DE INFORMACIÓN CONTENIDA</v>
      </c>
      <c r="AC79" s="30" t="str">
        <f>IFERROR(VLOOKUP(#REF!,BD!$K$6:$L$8,2,0),"NO APLICA")</f>
        <v>NO APLICA</v>
      </c>
      <c r="AD79" s="58" t="str">
        <f t="shared" si="6"/>
        <v>NO APLICA</v>
      </c>
    </row>
    <row r="80" spans="1:30" ht="115.5" thickBot="1" x14ac:dyDescent="0.25">
      <c r="A80" s="43">
        <v>74</v>
      </c>
      <c r="B80" s="7" t="s">
        <v>666</v>
      </c>
      <c r="C80" s="3" t="s">
        <v>593</v>
      </c>
      <c r="D80" s="12" t="s">
        <v>120</v>
      </c>
      <c r="E80" s="26" t="b">
        <f>IF(F80=BD!$C$12,'Matriz Final'!D80,IF(F80=BD!$C$13,"CUSTODIO",IF(F80=BD!$C$14,"DTI",IF(F80=BD!$C$15,D80&amp;"/ CUSTODIO",IF(F80=BD!$C$16,D80&amp;"/ CUSTODIO / DTI")))))</f>
        <v>0</v>
      </c>
      <c r="F80" s="12" t="s">
        <v>1146</v>
      </c>
      <c r="G80" s="12" t="s">
        <v>120</v>
      </c>
      <c r="H80" s="51" t="b">
        <f>IF(F80=BD!$C$13,"X",IF(F80=BD!$C$15,"X",IF(F80=BD!$C$16,"X")))</f>
        <v>0</v>
      </c>
      <c r="I80" s="85" t="s">
        <v>1137</v>
      </c>
      <c r="J80" s="87" t="s">
        <v>1157</v>
      </c>
      <c r="K80" s="13" t="s">
        <v>122</v>
      </c>
      <c r="L80" s="21" t="s">
        <v>123</v>
      </c>
      <c r="M80" s="21" t="s">
        <v>667</v>
      </c>
      <c r="N80" s="2"/>
      <c r="O80" s="2" t="s">
        <v>595</v>
      </c>
      <c r="P80" s="21" t="s">
        <v>596</v>
      </c>
      <c r="Q80" s="25" t="s">
        <v>121</v>
      </c>
      <c r="R80" s="21" t="s">
        <v>597</v>
      </c>
      <c r="S80" s="117">
        <v>1997</v>
      </c>
      <c r="T80" s="100" t="s">
        <v>1109</v>
      </c>
      <c r="U80" s="101" t="s">
        <v>1110</v>
      </c>
      <c r="V80" s="100" t="s">
        <v>1119</v>
      </c>
      <c r="W80" s="105" t="s">
        <v>1111</v>
      </c>
      <c r="X80" s="105" t="s">
        <v>1122</v>
      </c>
      <c r="Y80" s="62" t="str">
        <f t="shared" si="8"/>
        <v>INDEFINIDA</v>
      </c>
      <c r="Z80" s="30" t="str">
        <f t="shared" ref="Z80:Z111" si="9">IF(T80&lt;&gt;"",IF(T80&lt;&gt;"PÚBLICA","CLASIFICADA","PÚBLICA"),"PENDIENTE CLASIFICAR POR CONFIDENCIALIDAD")</f>
        <v>CLASIFICADA</v>
      </c>
      <c r="AA80" s="29" t="str">
        <f t="shared" si="7"/>
        <v>TOTAL</v>
      </c>
      <c r="AB80" s="30" t="str">
        <f>IFERROR(VLOOKUP(W80,BD!$G$6:$H$8,2,0),"PENDIENTE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80" s="30" t="str">
        <f>IFERROR(VLOOKUP(#REF!,BD!$K$6:$L$8,2,0),"NO APLICA")</f>
        <v>NO APLICA</v>
      </c>
      <c r="AD80" s="58" t="str">
        <f t="shared" ref="AD80:AD111" si="10">IF(LEFT(W80,9)="Numeral_A","Constitución Política de Colombia [Const.], 1991, art. 15.",IF(LEFT(W80,9)="Numeral_C","Ley 256 de 1996 (Normas sobre competencia desleal). Artículo 16: Violación de Secretos.","NO APLICA"))</f>
        <v>Constitución Política de Colombia [Const.], 1991, art. 15.</v>
      </c>
    </row>
    <row r="81" spans="1:30" ht="166.5" thickBot="1" x14ac:dyDescent="0.25">
      <c r="A81" s="43">
        <v>75</v>
      </c>
      <c r="B81" s="7" t="s">
        <v>666</v>
      </c>
      <c r="C81" s="3" t="s">
        <v>593</v>
      </c>
      <c r="D81" s="12" t="s">
        <v>120</v>
      </c>
      <c r="E81" s="26" t="b">
        <f>IF(F81=BD!$C$12,'Matriz Final'!D81,IF(F81=BD!$C$13,"CUSTODIO",IF(F81=BD!$C$14,"DTI",IF(F81=BD!$C$15,D81&amp;"/ CUSTODIO",IF(F81=BD!$C$16,D81&amp;"/ CUSTODIO / DTI")))))</f>
        <v>0</v>
      </c>
      <c r="F81" s="12" t="s">
        <v>1146</v>
      </c>
      <c r="G81" s="12" t="s">
        <v>120</v>
      </c>
      <c r="H81" s="51" t="b">
        <f>IF(F81=BD!$C$13,"X",IF(F81=BD!$C$15,"X",IF(F81=BD!$C$16,"X")))</f>
        <v>0</v>
      </c>
      <c r="I81" s="85" t="s">
        <v>1140</v>
      </c>
      <c r="J81" s="87" t="s">
        <v>1158</v>
      </c>
      <c r="K81" s="13" t="s">
        <v>122</v>
      </c>
      <c r="L81" s="21" t="s">
        <v>124</v>
      </c>
      <c r="M81" s="21" t="s">
        <v>668</v>
      </c>
      <c r="N81" s="2"/>
      <c r="O81" s="2" t="s">
        <v>595</v>
      </c>
      <c r="P81" s="21" t="s">
        <v>596</v>
      </c>
      <c r="Q81" s="25" t="s">
        <v>121</v>
      </c>
      <c r="R81" s="21" t="s">
        <v>597</v>
      </c>
      <c r="S81" s="117">
        <v>1991</v>
      </c>
      <c r="T81" s="100" t="s">
        <v>1109</v>
      </c>
      <c r="U81" s="101" t="s">
        <v>1110</v>
      </c>
      <c r="V81" s="100" t="s">
        <v>1119</v>
      </c>
      <c r="W81" s="105" t="s">
        <v>1111</v>
      </c>
      <c r="X81" s="105" t="s">
        <v>1122</v>
      </c>
      <c r="Y81" s="62" t="str">
        <f t="shared" si="8"/>
        <v>INDEFINIDA</v>
      </c>
      <c r="Z81" s="30" t="str">
        <f t="shared" si="9"/>
        <v>CLASIFICADA</v>
      </c>
      <c r="AA81" s="29" t="str">
        <f t="shared" si="7"/>
        <v>TOTAL</v>
      </c>
      <c r="AB81" s="30" t="str">
        <f>IFERROR(VLOOKUP(W81,BD!$G$6:$H$8,2,0),"PENDIENTE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81" s="30" t="str">
        <f>IFERROR(VLOOKUP(#REF!,BD!$K$6:$L$8,2,0),"NO APLICA")</f>
        <v>NO APLICA</v>
      </c>
      <c r="AD81" s="58" t="str">
        <f t="shared" si="10"/>
        <v>Constitución Política de Colombia [Const.], 1991, art. 15.</v>
      </c>
    </row>
    <row r="82" spans="1:30" ht="115.5" thickBot="1" x14ac:dyDescent="0.25">
      <c r="A82" s="43">
        <v>76</v>
      </c>
      <c r="B82" s="7" t="s">
        <v>666</v>
      </c>
      <c r="C82" s="3" t="s">
        <v>593</v>
      </c>
      <c r="D82" s="12" t="s">
        <v>120</v>
      </c>
      <c r="E82" s="26" t="b">
        <f>IF(F82=BD!$C$12,'Matriz Final'!D82,IF(F82=BD!$C$13,"CUSTODIO",IF(F82=BD!$C$14,"DTI",IF(F82=BD!$C$15,D82&amp;"/ CUSTODIO",IF(F82=BD!$C$16,D82&amp;"/ CUSTODIO / DTI")))))</f>
        <v>0</v>
      </c>
      <c r="F82" s="12" t="s">
        <v>1146</v>
      </c>
      <c r="G82" s="12" t="s">
        <v>120</v>
      </c>
      <c r="H82" s="51" t="b">
        <f>IF(F82=BD!$C$13,"X",IF(F82=BD!$C$15,"X",IF(F82=BD!$C$16,"X")))</f>
        <v>0</v>
      </c>
      <c r="I82" s="85" t="s">
        <v>1140</v>
      </c>
      <c r="J82" s="87" t="s">
        <v>1158</v>
      </c>
      <c r="K82" s="13" t="s">
        <v>122</v>
      </c>
      <c r="L82" s="21" t="s">
        <v>125</v>
      </c>
      <c r="M82" s="21" t="s">
        <v>669</v>
      </c>
      <c r="N82" s="2"/>
      <c r="O82" s="2" t="s">
        <v>595</v>
      </c>
      <c r="P82" s="21" t="s">
        <v>596</v>
      </c>
      <c r="Q82" s="25" t="s">
        <v>121</v>
      </c>
      <c r="R82" s="21" t="s">
        <v>597</v>
      </c>
      <c r="S82" s="117">
        <v>1991</v>
      </c>
      <c r="T82" s="100" t="s">
        <v>1109</v>
      </c>
      <c r="U82" s="101" t="s">
        <v>1110</v>
      </c>
      <c r="V82" s="100" t="s">
        <v>1119</v>
      </c>
      <c r="W82" s="105" t="s">
        <v>1111</v>
      </c>
      <c r="X82" s="105" t="s">
        <v>1122</v>
      </c>
      <c r="Y82" s="62" t="str">
        <f t="shared" si="8"/>
        <v>INDEFINIDA</v>
      </c>
      <c r="Z82" s="30" t="str">
        <f t="shared" si="9"/>
        <v>CLASIFICADA</v>
      </c>
      <c r="AA82" s="29" t="str">
        <f t="shared" si="7"/>
        <v>TOTAL</v>
      </c>
      <c r="AB82" s="30" t="str">
        <f>IFERROR(VLOOKUP(W82,BD!$G$6:$H$8,2,0),"PENDIENTE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82" s="30" t="str">
        <f>IFERROR(VLOOKUP(#REF!,BD!$K$6:$L$8,2,0),"NO APLICA")</f>
        <v>NO APLICA</v>
      </c>
      <c r="AD82" s="58" t="str">
        <f t="shared" si="10"/>
        <v>Constitución Política de Colombia [Const.], 1991, art. 15.</v>
      </c>
    </row>
    <row r="83" spans="1:30" ht="115.5" thickBot="1" x14ac:dyDescent="0.25">
      <c r="A83" s="43">
        <v>77</v>
      </c>
      <c r="B83" s="7" t="s">
        <v>666</v>
      </c>
      <c r="C83" s="3" t="s">
        <v>593</v>
      </c>
      <c r="D83" s="12" t="s">
        <v>120</v>
      </c>
      <c r="E83" s="26" t="str">
        <f>IF(F83=BD!$C$12,'Matriz Final'!D83,IF(F83=BD!$C$13,"CUSTODIO",IF(F83=BD!$C$14,"DTI",IF(F83=BD!$C$15,D83&amp;"/ CUSTODIO",IF(F83=BD!$C$16,D83&amp;"/ CUSTODIO / DTI")))))</f>
        <v>DTI</v>
      </c>
      <c r="F83" s="12" t="s">
        <v>1142</v>
      </c>
      <c r="G83" s="12" t="s">
        <v>120</v>
      </c>
      <c r="H83" s="51" t="b">
        <f>IF(F83=BD!$C$13,"X",IF(F83=BD!$C$15,"X",IF(F83=BD!$C$16,"X")))</f>
        <v>0</v>
      </c>
      <c r="I83" s="85" t="s">
        <v>1137</v>
      </c>
      <c r="J83" s="87" t="s">
        <v>1159</v>
      </c>
      <c r="K83" s="13" t="s">
        <v>10</v>
      </c>
      <c r="L83" s="21" t="s">
        <v>129</v>
      </c>
      <c r="M83" s="21" t="s">
        <v>670</v>
      </c>
      <c r="N83" s="2"/>
      <c r="O83" s="2" t="s">
        <v>595</v>
      </c>
      <c r="P83" s="21" t="s">
        <v>596</v>
      </c>
      <c r="Q83" s="25" t="s">
        <v>91</v>
      </c>
      <c r="R83" s="21" t="s">
        <v>671</v>
      </c>
      <c r="S83" s="117">
        <v>1991</v>
      </c>
      <c r="T83" s="100" t="s">
        <v>1109</v>
      </c>
      <c r="U83" s="101" t="s">
        <v>1110</v>
      </c>
      <c r="V83" s="100" t="s">
        <v>1119</v>
      </c>
      <c r="W83" s="105" t="s">
        <v>1111</v>
      </c>
      <c r="X83" s="105" t="s">
        <v>1122</v>
      </c>
      <c r="Y83" s="62" t="str">
        <f t="shared" si="8"/>
        <v>INDEFINIDA</v>
      </c>
      <c r="Z83" s="30" t="str">
        <f t="shared" si="9"/>
        <v>CLASIFICADA</v>
      </c>
      <c r="AA83" s="29" t="str">
        <f t="shared" si="7"/>
        <v>TOTAL</v>
      </c>
      <c r="AB83" s="30" t="str">
        <f>IFERROR(VLOOKUP(W83,BD!$G$6:$H$8,2,0),"PENDIENTE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83" s="30" t="str">
        <f>IFERROR(VLOOKUP(#REF!,BD!$K$6:$L$8,2,0),"NO APLICA")</f>
        <v>NO APLICA</v>
      </c>
      <c r="AD83" s="58" t="str">
        <f t="shared" si="10"/>
        <v>Constitución Política de Colombia [Const.], 1991, art. 15.</v>
      </c>
    </row>
    <row r="84" spans="1:30" ht="115.5" thickBot="1" x14ac:dyDescent="0.25">
      <c r="A84" s="43">
        <v>78</v>
      </c>
      <c r="B84" s="7" t="s">
        <v>666</v>
      </c>
      <c r="C84" s="3" t="s">
        <v>593</v>
      </c>
      <c r="D84" s="12" t="s">
        <v>120</v>
      </c>
      <c r="E84" s="26" t="str">
        <f>IF(F84=BD!$C$12,'Matriz Final'!D84,IF(F84=BD!$C$13,"CUSTODIO",IF(F84=BD!$C$14,"DTI",IF(F84=BD!$C$15,D84&amp;"/ CUSTODIO",IF(F84=BD!$C$16,D84&amp;"/ CUSTODIO / DTI")))))</f>
        <v>DTI</v>
      </c>
      <c r="F84" s="12" t="s">
        <v>1142</v>
      </c>
      <c r="G84" s="12" t="s">
        <v>120</v>
      </c>
      <c r="H84" s="51" t="b">
        <f>IF(F84=BD!$C$13,"X",IF(F84=BD!$C$15,"X",IF(F84=BD!$C$16,"X")))</f>
        <v>0</v>
      </c>
      <c r="I84" s="85" t="s">
        <v>1140</v>
      </c>
      <c r="J84" s="87" t="s">
        <v>1160</v>
      </c>
      <c r="K84" s="13" t="s">
        <v>127</v>
      </c>
      <c r="L84" s="21" t="s">
        <v>128</v>
      </c>
      <c r="M84" s="21" t="s">
        <v>672</v>
      </c>
      <c r="N84" s="2"/>
      <c r="O84" s="2" t="s">
        <v>595</v>
      </c>
      <c r="P84" s="21" t="s">
        <v>596</v>
      </c>
      <c r="Q84" s="25" t="s">
        <v>126</v>
      </c>
      <c r="R84" s="21" t="s">
        <v>597</v>
      </c>
      <c r="S84" s="117">
        <v>1991</v>
      </c>
      <c r="T84" s="100" t="s">
        <v>1109</v>
      </c>
      <c r="U84" s="101" t="s">
        <v>1110</v>
      </c>
      <c r="V84" s="100" t="s">
        <v>1119</v>
      </c>
      <c r="W84" s="105" t="s">
        <v>1111</v>
      </c>
      <c r="X84" s="105" t="s">
        <v>1122</v>
      </c>
      <c r="Y84" s="62" t="str">
        <f t="shared" si="8"/>
        <v>INDEFINIDA</v>
      </c>
      <c r="Z84" s="30" t="str">
        <f t="shared" si="9"/>
        <v>CLASIFICADA</v>
      </c>
      <c r="AA84" s="29" t="str">
        <f t="shared" si="7"/>
        <v>TOTAL</v>
      </c>
      <c r="AB84" s="30" t="str">
        <f>IFERROR(VLOOKUP(W84,BD!$G$6:$H$8,2,0),"PENDIENTE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84" s="30" t="str">
        <f>IFERROR(VLOOKUP(#REF!,BD!$K$6:$L$8,2,0),"NO APLICA")</f>
        <v>NO APLICA</v>
      </c>
      <c r="AD84" s="58" t="str">
        <f t="shared" si="10"/>
        <v>Constitución Política de Colombia [Const.], 1991, art. 15.</v>
      </c>
    </row>
    <row r="85" spans="1:30" ht="101.25" x14ac:dyDescent="0.2">
      <c r="A85" s="43">
        <v>79</v>
      </c>
      <c r="B85" s="7" t="s">
        <v>673</v>
      </c>
      <c r="C85" s="3" t="s">
        <v>593</v>
      </c>
      <c r="D85" s="12" t="s">
        <v>130</v>
      </c>
      <c r="E85" s="26" t="str">
        <f>IF(F85=BD!$C$12,'Matriz Final'!D85,IF(F85=BD!$C$13,"CUSTODIO",IF(F85=BD!$C$14,"DTI",IF(F85=BD!$C$15,D85&amp;"/ CUSTODIO",IF(F85=BD!$C$16,D85&amp;"/ CUSTODIO / DTI")))))</f>
        <v>DTI</v>
      </c>
      <c r="F85" s="12" t="s">
        <v>1142</v>
      </c>
      <c r="G85" s="12" t="s">
        <v>130</v>
      </c>
      <c r="H85" s="51" t="b">
        <f>IF(F85=BD!$C$13,"X",IF(F85=BD!$C$15,"X",IF(F85=BD!$C$16,"X")))</f>
        <v>0</v>
      </c>
      <c r="I85" s="85" t="s">
        <v>1147</v>
      </c>
      <c r="J85" s="87" t="s">
        <v>1154</v>
      </c>
      <c r="K85" s="13" t="s">
        <v>84</v>
      </c>
      <c r="L85" s="21" t="s">
        <v>133</v>
      </c>
      <c r="M85" s="21" t="s">
        <v>674</v>
      </c>
      <c r="N85" s="2"/>
      <c r="O85" s="2" t="s">
        <v>595</v>
      </c>
      <c r="P85" s="21" t="s">
        <v>596</v>
      </c>
      <c r="Q85" s="25" t="s">
        <v>83</v>
      </c>
      <c r="R85" s="21" t="s">
        <v>597</v>
      </c>
      <c r="S85" s="104">
        <v>2021</v>
      </c>
      <c r="T85" s="101" t="s">
        <v>1118</v>
      </c>
      <c r="U85" s="101" t="s">
        <v>1119</v>
      </c>
      <c r="V85" s="101" t="s">
        <v>1119</v>
      </c>
      <c r="W85" s="105" t="s">
        <v>1120</v>
      </c>
      <c r="X85" s="105" t="s">
        <v>1115</v>
      </c>
      <c r="Y85" s="62" t="str">
        <f t="shared" si="8"/>
        <v>INDEFINIDA</v>
      </c>
      <c r="Z85" s="30" t="str">
        <f t="shared" si="9"/>
        <v>CLASIFICADA</v>
      </c>
      <c r="AA85" s="29" t="str">
        <f t="shared" si="7"/>
        <v>TOTAL</v>
      </c>
      <c r="AB85" s="30" t="str">
        <f>IFERROR(VLOOKUP(W85,BD!$G$6:$H$8,2,0),"PENDIENTE TIPO DE INFORMACIÓN CONTENIDA")</f>
        <v>Art. 18, Ley 1712 de 2014. Num. c: Los secretos comerciales, industriales y profesionales.</v>
      </c>
      <c r="AC85" s="30" t="str">
        <f>IFERROR(VLOOKUP(#REF!,BD!$K$6:$L$8,2,0),"NO APLICA")</f>
        <v>NO APLICA</v>
      </c>
      <c r="AD85" s="58" t="str">
        <f t="shared" si="10"/>
        <v>Ley 256 de 1996 (Normas sobre competencia desleal). Artículo 16: Violación de Secretos.</v>
      </c>
    </row>
    <row r="86" spans="1:30" ht="101.25" x14ac:dyDescent="0.2">
      <c r="A86" s="43">
        <v>80</v>
      </c>
      <c r="B86" s="7" t="s">
        <v>673</v>
      </c>
      <c r="C86" s="3" t="s">
        <v>593</v>
      </c>
      <c r="D86" s="12" t="s">
        <v>130</v>
      </c>
      <c r="E86" s="26" t="str">
        <f>IF(F86=BD!$C$12,'Matriz Final'!D86,IF(F86=BD!$C$13,"CUSTODIO",IF(F86=BD!$C$14,"DTI",IF(F86=BD!$C$15,D86&amp;"/ CUSTODIO",IF(F86=BD!$C$16,D86&amp;"/ CUSTODIO / DTI")))))</f>
        <v>DTI</v>
      </c>
      <c r="F86" s="12" t="s">
        <v>1142</v>
      </c>
      <c r="G86" s="12" t="s">
        <v>130</v>
      </c>
      <c r="H86" s="51" t="b">
        <f>IF(F86=BD!$C$13,"X",IF(F86=BD!$C$15,"X",IF(F86=BD!$C$16,"X")))</f>
        <v>0</v>
      </c>
      <c r="I86" s="85" t="s">
        <v>1147</v>
      </c>
      <c r="J86" s="87" t="s">
        <v>1154</v>
      </c>
      <c r="K86" s="13" t="s">
        <v>84</v>
      </c>
      <c r="L86" s="21" t="s">
        <v>134</v>
      </c>
      <c r="M86" s="21" t="s">
        <v>675</v>
      </c>
      <c r="N86" s="2"/>
      <c r="O86" s="2" t="s">
        <v>595</v>
      </c>
      <c r="P86" s="21" t="s">
        <v>596</v>
      </c>
      <c r="Q86" s="25" t="s">
        <v>83</v>
      </c>
      <c r="R86" s="21" t="s">
        <v>597</v>
      </c>
      <c r="S86" s="104">
        <v>2021</v>
      </c>
      <c r="T86" s="101" t="s">
        <v>1118</v>
      </c>
      <c r="U86" s="101" t="s">
        <v>1119</v>
      </c>
      <c r="V86" s="101" t="s">
        <v>1119</v>
      </c>
      <c r="W86" s="105" t="s">
        <v>1120</v>
      </c>
      <c r="X86" s="105" t="s">
        <v>1115</v>
      </c>
      <c r="Y86" s="62" t="str">
        <f t="shared" si="8"/>
        <v>INDEFINIDA</v>
      </c>
      <c r="Z86" s="30" t="str">
        <f t="shared" si="9"/>
        <v>CLASIFICADA</v>
      </c>
      <c r="AA86" s="29" t="str">
        <f t="shared" si="7"/>
        <v>TOTAL</v>
      </c>
      <c r="AB86" s="30" t="str">
        <f>IFERROR(VLOOKUP(W86,BD!$G$6:$H$8,2,0),"PENDIENTE TIPO DE INFORMACIÓN CONTENIDA")</f>
        <v>Art. 18, Ley 1712 de 2014. Num. c: Los secretos comerciales, industriales y profesionales.</v>
      </c>
      <c r="AC86" s="30" t="str">
        <f>IFERROR(VLOOKUP(#REF!,BD!$K$6:$L$8,2,0),"NO APLICA")</f>
        <v>NO APLICA</v>
      </c>
      <c r="AD86" s="58" t="str">
        <f t="shared" si="10"/>
        <v>Ley 256 de 1996 (Normas sobre competencia desleal). Artículo 16: Violación de Secretos.</v>
      </c>
    </row>
    <row r="87" spans="1:30" ht="101.25" x14ac:dyDescent="0.2">
      <c r="A87" s="43">
        <v>81</v>
      </c>
      <c r="B87" s="7" t="s">
        <v>673</v>
      </c>
      <c r="C87" s="3" t="s">
        <v>593</v>
      </c>
      <c r="D87" s="12" t="s">
        <v>130</v>
      </c>
      <c r="E87" s="26" t="str">
        <f>IF(F87=BD!$C$12,'Matriz Final'!D87,IF(F87=BD!$C$13,"CUSTODIO",IF(F87=BD!$C$14,"DTI",IF(F87=BD!$C$15,D87&amp;"/ CUSTODIO",IF(F87=BD!$C$16,D87&amp;"/ CUSTODIO / DTI")))))</f>
        <v>DTI</v>
      </c>
      <c r="F87" s="12" t="s">
        <v>1142</v>
      </c>
      <c r="G87" s="12" t="s">
        <v>130</v>
      </c>
      <c r="H87" s="51" t="b">
        <f>IF(F87=BD!$C$13,"X",IF(F87=BD!$C$15,"X",IF(F87=BD!$C$16,"X")))</f>
        <v>0</v>
      </c>
      <c r="I87" s="85" t="s">
        <v>1148</v>
      </c>
      <c r="J87" s="87" t="s">
        <v>1163</v>
      </c>
      <c r="K87" s="13" t="s">
        <v>10</v>
      </c>
      <c r="L87" s="21" t="s">
        <v>131</v>
      </c>
      <c r="M87" s="21" t="s">
        <v>676</v>
      </c>
      <c r="N87" s="2"/>
      <c r="O87" s="2" t="s">
        <v>595</v>
      </c>
      <c r="P87" s="21" t="s">
        <v>596</v>
      </c>
      <c r="Q87" s="25" t="s">
        <v>91</v>
      </c>
      <c r="R87" s="21" t="s">
        <v>597</v>
      </c>
      <c r="S87" s="104">
        <v>2025</v>
      </c>
      <c r="T87" s="101" t="s">
        <v>1118</v>
      </c>
      <c r="U87" s="101" t="s">
        <v>1126</v>
      </c>
      <c r="V87" s="101" t="s">
        <v>1126</v>
      </c>
      <c r="W87" s="105" t="s">
        <v>1120</v>
      </c>
      <c r="X87" s="105" t="s">
        <v>1115</v>
      </c>
      <c r="Y87" s="62" t="str">
        <f t="shared" si="8"/>
        <v>INDEFINIDA</v>
      </c>
      <c r="Z87" s="30" t="str">
        <f t="shared" si="9"/>
        <v>CLASIFICADA</v>
      </c>
      <c r="AA87" s="29" t="str">
        <f t="shared" si="7"/>
        <v>TOTAL</v>
      </c>
      <c r="AB87" s="30" t="str">
        <f>IFERROR(VLOOKUP(W87,BD!$G$6:$H$8,2,0),"PENDIENTE TIPO DE INFORMACIÓN CONTENIDA")</f>
        <v>Art. 18, Ley 1712 de 2014. Num. c: Los secretos comerciales, industriales y profesionales.</v>
      </c>
      <c r="AC87" s="30" t="str">
        <f>IFERROR(VLOOKUP(#REF!,BD!$K$6:$L$8,2,0),"NO APLICA")</f>
        <v>NO APLICA</v>
      </c>
      <c r="AD87" s="58" t="str">
        <f t="shared" si="10"/>
        <v>Ley 256 de 1996 (Normas sobre competencia desleal). Artículo 16: Violación de Secretos.</v>
      </c>
    </row>
    <row r="88" spans="1:30" ht="101.25" x14ac:dyDescent="0.2">
      <c r="A88" s="43">
        <v>82</v>
      </c>
      <c r="B88" s="7" t="s">
        <v>673</v>
      </c>
      <c r="C88" s="3" t="s">
        <v>593</v>
      </c>
      <c r="D88" s="12" t="s">
        <v>130</v>
      </c>
      <c r="E88" s="26" t="str">
        <f>IF(F88=BD!$C$12,'Matriz Final'!D88,IF(F88=BD!$C$13,"CUSTODIO",IF(F88=BD!$C$14,"DTI",IF(F88=BD!$C$15,D88&amp;"/ CUSTODIO",IF(F88=BD!$C$16,D88&amp;"/ CUSTODIO / DTI")))))</f>
        <v>DTI</v>
      </c>
      <c r="F88" s="12" t="s">
        <v>1142</v>
      </c>
      <c r="G88" s="12" t="s">
        <v>130</v>
      </c>
      <c r="H88" s="51" t="b">
        <f>IF(F88=BD!$C$13,"X",IF(F88=BD!$C$15,"X",IF(F88=BD!$C$16,"X")))</f>
        <v>0</v>
      </c>
      <c r="I88" s="85" t="s">
        <v>1148</v>
      </c>
      <c r="J88" s="87" t="s">
        <v>1163</v>
      </c>
      <c r="K88" s="13" t="s">
        <v>10</v>
      </c>
      <c r="L88" s="21" t="s">
        <v>132</v>
      </c>
      <c r="M88" s="21" t="s">
        <v>677</v>
      </c>
      <c r="N88" s="2"/>
      <c r="O88" s="2" t="s">
        <v>595</v>
      </c>
      <c r="P88" s="21" t="s">
        <v>596</v>
      </c>
      <c r="Q88" s="25" t="s">
        <v>91</v>
      </c>
      <c r="R88" s="21" t="s">
        <v>597</v>
      </c>
      <c r="S88" s="104">
        <v>2025</v>
      </c>
      <c r="T88" s="101" t="s">
        <v>1118</v>
      </c>
      <c r="U88" s="101" t="s">
        <v>1126</v>
      </c>
      <c r="V88" s="101" t="s">
        <v>1126</v>
      </c>
      <c r="W88" s="105" t="s">
        <v>1120</v>
      </c>
      <c r="X88" s="105" t="s">
        <v>1115</v>
      </c>
      <c r="Y88" s="62" t="str">
        <f t="shared" si="8"/>
        <v>INDEFINIDA</v>
      </c>
      <c r="Z88" s="30" t="str">
        <f t="shared" si="9"/>
        <v>CLASIFICADA</v>
      </c>
      <c r="AA88" s="29" t="str">
        <f t="shared" si="7"/>
        <v>TOTAL</v>
      </c>
      <c r="AB88" s="30" t="str">
        <f>IFERROR(VLOOKUP(W88,BD!$G$6:$H$8,2,0),"PENDIENTE TIPO DE INFORMACIÓN CONTENIDA")</f>
        <v>Art. 18, Ley 1712 de 2014. Num. c: Los secretos comerciales, industriales y profesionales.</v>
      </c>
      <c r="AC88" s="30" t="str">
        <f>IFERROR(VLOOKUP(#REF!,BD!$K$6:$L$8,2,0),"NO APLICA")</f>
        <v>NO APLICA</v>
      </c>
      <c r="AD88" s="58" t="str">
        <f t="shared" si="10"/>
        <v>Ley 256 de 1996 (Normas sobre competencia desleal). Artículo 16: Violación de Secretos.</v>
      </c>
    </row>
    <row r="89" spans="1:30" ht="90" x14ac:dyDescent="0.2">
      <c r="A89" s="43">
        <v>83</v>
      </c>
      <c r="B89" s="6" t="s">
        <v>678</v>
      </c>
      <c r="C89" s="3" t="s">
        <v>593</v>
      </c>
      <c r="D89" s="12" t="s">
        <v>503</v>
      </c>
      <c r="E89" s="26" t="str">
        <f>IF(F89=BD!$C$12,'Matriz Final'!D89,IF(F89=BD!$C$13,"CUSTODIO",IF(F89=BD!$C$14,"DTI",IF(F89=BD!$C$15,D89&amp;"/ CUSTODIO",IF(F89=BD!$C$16,D89&amp;"/ CUSTODIO / DTI")))))</f>
        <v>DTI</v>
      </c>
      <c r="F89" s="12" t="s">
        <v>1142</v>
      </c>
      <c r="G89" s="12" t="s">
        <v>503</v>
      </c>
      <c r="H89" s="51" t="b">
        <f>IF(F89=BD!$C$13,"X",IF(F89=BD!$C$15,"X",IF(F89=BD!$C$16,"X")))</f>
        <v>0</v>
      </c>
      <c r="I89" s="85" t="s">
        <v>1140</v>
      </c>
      <c r="J89" s="87" t="s">
        <v>1190</v>
      </c>
      <c r="K89" s="13" t="s">
        <v>10</v>
      </c>
      <c r="L89" s="21" t="s">
        <v>30</v>
      </c>
      <c r="M89" s="21" t="s">
        <v>679</v>
      </c>
      <c r="N89" s="2"/>
      <c r="O89" s="2" t="s">
        <v>595</v>
      </c>
      <c r="P89" s="21" t="s">
        <v>596</v>
      </c>
      <c r="Q89" s="25" t="s">
        <v>29</v>
      </c>
      <c r="R89" s="21" t="s">
        <v>597</v>
      </c>
      <c r="S89" s="104">
        <v>2021</v>
      </c>
      <c r="T89" s="100" t="s">
        <v>1118</v>
      </c>
      <c r="U89" s="101" t="s">
        <v>1110</v>
      </c>
      <c r="V89" s="100" t="s">
        <v>1119</v>
      </c>
      <c r="W89" s="106" t="s">
        <v>1120</v>
      </c>
      <c r="X89" s="105" t="s">
        <v>1115</v>
      </c>
      <c r="Y89" s="62" t="str">
        <f t="shared" si="8"/>
        <v>INDEFINIDA</v>
      </c>
      <c r="Z89" s="30" t="str">
        <f t="shared" si="9"/>
        <v>CLASIFICADA</v>
      </c>
      <c r="AA89" s="29" t="str">
        <f t="shared" si="7"/>
        <v>TOTAL</v>
      </c>
      <c r="AB89" s="30" t="str">
        <f>IFERROR(VLOOKUP(W89,BD!$G$6:$H$8,2,0),"PENDIENTE TIPO DE INFORMACIÓN CONTENIDA")</f>
        <v>Art. 18, Ley 1712 de 2014. Num. c: Los secretos comerciales, industriales y profesionales.</v>
      </c>
      <c r="AC89" s="30" t="str">
        <f>IFERROR(VLOOKUP(#REF!,BD!$K$6:$L$8,2,0),"NO APLICA")</f>
        <v>NO APLICA</v>
      </c>
      <c r="AD89" s="58" t="str">
        <f t="shared" si="10"/>
        <v>Ley 256 de 1996 (Normas sobre competencia desleal). Artículo 16: Violación de Secretos.</v>
      </c>
    </row>
    <row r="90" spans="1:30" ht="140.25" x14ac:dyDescent="0.2">
      <c r="A90" s="43">
        <v>84</v>
      </c>
      <c r="B90" s="6" t="s">
        <v>678</v>
      </c>
      <c r="C90" s="3" t="s">
        <v>593</v>
      </c>
      <c r="D90" s="12" t="s">
        <v>503</v>
      </c>
      <c r="E90" s="26" t="str">
        <f>IF(F90=BD!$C$12,'Matriz Final'!D90,IF(F90=BD!$C$13,"CUSTODIO",IF(F90=BD!$C$14,"DTI",IF(F90=BD!$C$15,D90&amp;"/ CUSTODIO",IF(F90=BD!$C$16,D90&amp;"/ CUSTODIO / DTI")))))</f>
        <v>DTI</v>
      </c>
      <c r="F90" s="12" t="s">
        <v>1142</v>
      </c>
      <c r="G90" s="12" t="s">
        <v>503</v>
      </c>
      <c r="H90" s="51" t="b">
        <f>IF(F90=BD!$C$13,"X",IF(F90=BD!$C$15,"X",IF(F90=BD!$C$16,"X")))</f>
        <v>0</v>
      </c>
      <c r="I90" s="85" t="s">
        <v>1148</v>
      </c>
      <c r="J90" s="87" t="s">
        <v>1163</v>
      </c>
      <c r="K90" s="13" t="s">
        <v>141</v>
      </c>
      <c r="L90" s="21" t="s">
        <v>508</v>
      </c>
      <c r="M90" s="21" t="s">
        <v>680</v>
      </c>
      <c r="N90" s="2"/>
      <c r="O90" s="2" t="s">
        <v>595</v>
      </c>
      <c r="P90" s="21" t="s">
        <v>596</v>
      </c>
      <c r="Q90" s="25" t="s">
        <v>140</v>
      </c>
      <c r="R90" s="21" t="s">
        <v>597</v>
      </c>
      <c r="S90" s="104">
        <v>2008</v>
      </c>
      <c r="T90" s="100" t="s">
        <v>1118</v>
      </c>
      <c r="U90" s="101" t="s">
        <v>1110</v>
      </c>
      <c r="V90" s="100" t="s">
        <v>1119</v>
      </c>
      <c r="W90" s="106" t="s">
        <v>1120</v>
      </c>
      <c r="X90" s="105" t="s">
        <v>1115</v>
      </c>
      <c r="Y90" s="62" t="str">
        <f t="shared" si="8"/>
        <v>INDEFINIDA</v>
      </c>
      <c r="Z90" s="30" t="str">
        <f t="shared" si="9"/>
        <v>CLASIFICADA</v>
      </c>
      <c r="AA90" s="29" t="str">
        <f t="shared" si="7"/>
        <v>TOTAL</v>
      </c>
      <c r="AB90" s="30" t="str">
        <f>IFERROR(VLOOKUP(W90,BD!$G$6:$H$8,2,0),"PENDIENTE TIPO DE INFORMACIÓN CONTENIDA")</f>
        <v>Art. 18, Ley 1712 de 2014. Num. c: Los secretos comerciales, industriales y profesionales.</v>
      </c>
      <c r="AC90" s="30" t="str">
        <f>IFERROR(VLOOKUP(#REF!,BD!$K$6:$L$8,2,0),"NO APLICA")</f>
        <v>NO APLICA</v>
      </c>
      <c r="AD90" s="58" t="str">
        <f t="shared" si="10"/>
        <v>Ley 256 de 1996 (Normas sobre competencia desleal). Artículo 16: Violación de Secretos.</v>
      </c>
    </row>
    <row r="91" spans="1:30" ht="90" x14ac:dyDescent="0.2">
      <c r="A91" s="43">
        <v>85</v>
      </c>
      <c r="B91" s="6" t="s">
        <v>678</v>
      </c>
      <c r="C91" s="3" t="s">
        <v>593</v>
      </c>
      <c r="D91" s="12" t="s">
        <v>503</v>
      </c>
      <c r="E91" s="26" t="str">
        <f>IF(F91=BD!$C$12,'Matriz Final'!D91,IF(F91=BD!$C$13,"CUSTODIO",IF(F91=BD!$C$14,"DTI",IF(F91=BD!$C$15,D91&amp;"/ CUSTODIO",IF(F91=BD!$C$16,D91&amp;"/ CUSTODIO / DTI")))))</f>
        <v>DTI</v>
      </c>
      <c r="F91" s="12" t="s">
        <v>1142</v>
      </c>
      <c r="G91" s="12" t="s">
        <v>503</v>
      </c>
      <c r="H91" s="51" t="b">
        <f>IF(F91=BD!$C$13,"X",IF(F91=BD!$C$15,"X",IF(F91=BD!$C$16,"X")))</f>
        <v>0</v>
      </c>
      <c r="I91" s="85" t="s">
        <v>1140</v>
      </c>
      <c r="J91" s="87" t="s">
        <v>1190</v>
      </c>
      <c r="K91" s="13" t="s">
        <v>25</v>
      </c>
      <c r="L91" s="21" t="s">
        <v>504</v>
      </c>
      <c r="M91" s="21" t="s">
        <v>681</v>
      </c>
      <c r="N91" s="2"/>
      <c r="O91" s="2" t="s">
        <v>595</v>
      </c>
      <c r="P91" s="21" t="s">
        <v>596</v>
      </c>
      <c r="Q91" s="25" t="s">
        <v>27</v>
      </c>
      <c r="R91" s="21" t="s">
        <v>597</v>
      </c>
      <c r="S91" s="104">
        <v>2021</v>
      </c>
      <c r="T91" s="100" t="s">
        <v>1118</v>
      </c>
      <c r="U91" s="101" t="s">
        <v>1119</v>
      </c>
      <c r="V91" s="100" t="s">
        <v>1126</v>
      </c>
      <c r="W91" s="106" t="s">
        <v>1120</v>
      </c>
      <c r="X91" s="105" t="s">
        <v>1115</v>
      </c>
      <c r="Y91" s="62" t="str">
        <f t="shared" si="8"/>
        <v>INDEFINIDA</v>
      </c>
      <c r="Z91" s="30" t="str">
        <f t="shared" si="9"/>
        <v>CLASIFICADA</v>
      </c>
      <c r="AA91" s="29" t="str">
        <f t="shared" si="7"/>
        <v>TOTAL</v>
      </c>
      <c r="AB91" s="30" t="str">
        <f>IFERROR(VLOOKUP(W91,BD!$G$6:$H$8,2,0),"PENDIENTE TIPO DE INFORMACIÓN CONTENIDA")</f>
        <v>Art. 18, Ley 1712 de 2014. Num. c: Los secretos comerciales, industriales y profesionales.</v>
      </c>
      <c r="AC91" s="30" t="str">
        <f>IFERROR(VLOOKUP(#REF!,BD!$K$6:$L$8,2,0),"NO APLICA")</f>
        <v>NO APLICA</v>
      </c>
      <c r="AD91" s="58" t="str">
        <f t="shared" si="10"/>
        <v>Ley 256 de 1996 (Normas sobre competencia desleal). Artículo 16: Violación de Secretos.</v>
      </c>
    </row>
    <row r="92" spans="1:30" ht="90" x14ac:dyDescent="0.2">
      <c r="A92" s="43">
        <v>86</v>
      </c>
      <c r="B92" s="6" t="s">
        <v>678</v>
      </c>
      <c r="C92" s="3" t="s">
        <v>593</v>
      </c>
      <c r="D92" s="12" t="s">
        <v>503</v>
      </c>
      <c r="E92" s="26" t="str">
        <f>IF(F92=BD!$C$12,'Matriz Final'!D92,IF(F92=BD!$C$13,"CUSTODIO",IF(F92=BD!$C$14,"DTI",IF(F92=BD!$C$15,D92&amp;"/ CUSTODIO",IF(F92=BD!$C$16,D92&amp;"/ CUSTODIO / DTI")))))</f>
        <v>DTI</v>
      </c>
      <c r="F92" s="12" t="s">
        <v>1142</v>
      </c>
      <c r="G92" s="12" t="s">
        <v>503</v>
      </c>
      <c r="H92" s="51" t="b">
        <f>IF(F92=BD!$C$13,"X",IF(F92=BD!$C$15,"X",IF(F92=BD!$C$16,"X")))</f>
        <v>0</v>
      </c>
      <c r="I92" s="85" t="s">
        <v>1140</v>
      </c>
      <c r="J92" s="87" t="s">
        <v>1190</v>
      </c>
      <c r="K92" s="13" t="s">
        <v>25</v>
      </c>
      <c r="L92" s="21" t="s">
        <v>476</v>
      </c>
      <c r="M92" s="21" t="s">
        <v>682</v>
      </c>
      <c r="N92" s="2"/>
      <c r="O92" s="2" t="s">
        <v>595</v>
      </c>
      <c r="P92" s="21" t="s">
        <v>596</v>
      </c>
      <c r="Q92" s="25" t="s">
        <v>27</v>
      </c>
      <c r="R92" s="21" t="s">
        <v>683</v>
      </c>
      <c r="S92" s="104">
        <v>2021</v>
      </c>
      <c r="T92" s="100" t="s">
        <v>1118</v>
      </c>
      <c r="U92" s="101" t="s">
        <v>1119</v>
      </c>
      <c r="V92" s="100" t="s">
        <v>1126</v>
      </c>
      <c r="W92" s="106" t="s">
        <v>1120</v>
      </c>
      <c r="X92" s="105" t="s">
        <v>1115</v>
      </c>
      <c r="Y92" s="62" t="str">
        <f t="shared" si="8"/>
        <v>INDEFINIDA</v>
      </c>
      <c r="Z92" s="30" t="str">
        <f t="shared" si="9"/>
        <v>CLASIFICADA</v>
      </c>
      <c r="AA92" s="29" t="str">
        <f t="shared" si="7"/>
        <v>TOTAL</v>
      </c>
      <c r="AB92" s="30" t="str">
        <f>IFERROR(VLOOKUP(W92,BD!$G$6:$H$8,2,0),"PENDIENTE TIPO DE INFORMACIÓN CONTENIDA")</f>
        <v>Art. 18, Ley 1712 de 2014. Num. c: Los secretos comerciales, industriales y profesionales.</v>
      </c>
      <c r="AC92" s="30" t="str">
        <f>IFERROR(VLOOKUP(#REF!,BD!$K$6:$L$8,2,0),"NO APLICA")</f>
        <v>NO APLICA</v>
      </c>
      <c r="AD92" s="58" t="str">
        <f t="shared" si="10"/>
        <v>Ley 256 de 1996 (Normas sobre competencia desleal). Artículo 16: Violación de Secretos.</v>
      </c>
    </row>
    <row r="93" spans="1:30" ht="90.75" thickBot="1" x14ac:dyDescent="0.25">
      <c r="A93" s="43">
        <v>87</v>
      </c>
      <c r="B93" s="6" t="s">
        <v>678</v>
      </c>
      <c r="C93" s="3" t="s">
        <v>593</v>
      </c>
      <c r="D93" s="12" t="s">
        <v>503</v>
      </c>
      <c r="E93" s="26" t="str">
        <f>IF(F93=BD!$C$12,'Matriz Final'!D93,IF(F93=BD!$C$13,"CUSTODIO",IF(F93=BD!$C$14,"DTI",IF(F93=BD!$C$15,D93&amp;"/ CUSTODIO",IF(F93=BD!$C$16,D93&amp;"/ CUSTODIO / DTI")))))</f>
        <v>DTI</v>
      </c>
      <c r="F93" s="12" t="s">
        <v>1142</v>
      </c>
      <c r="G93" s="12" t="s">
        <v>503</v>
      </c>
      <c r="H93" s="51" t="b">
        <f>IF(F93=BD!$C$13,"X",IF(F93=BD!$C$15,"X",IF(F93=BD!$C$16,"X")))</f>
        <v>0</v>
      </c>
      <c r="I93" s="85" t="s">
        <v>1140</v>
      </c>
      <c r="J93" s="87" t="s">
        <v>1190</v>
      </c>
      <c r="K93" s="13" t="s">
        <v>25</v>
      </c>
      <c r="L93" s="21" t="s">
        <v>505</v>
      </c>
      <c r="M93" s="21" t="s">
        <v>681</v>
      </c>
      <c r="N93" s="2"/>
      <c r="O93" s="2" t="s">
        <v>595</v>
      </c>
      <c r="P93" s="21" t="s">
        <v>596</v>
      </c>
      <c r="Q93" s="25" t="s">
        <v>27</v>
      </c>
      <c r="R93" s="21" t="s">
        <v>597</v>
      </c>
      <c r="S93" s="104">
        <v>2021</v>
      </c>
      <c r="T93" s="100" t="s">
        <v>1118</v>
      </c>
      <c r="U93" s="101" t="s">
        <v>1119</v>
      </c>
      <c r="V93" s="100" t="s">
        <v>1126</v>
      </c>
      <c r="W93" s="106" t="s">
        <v>1120</v>
      </c>
      <c r="X93" s="105" t="s">
        <v>1115</v>
      </c>
      <c r="Y93" s="62" t="str">
        <f t="shared" si="8"/>
        <v>INDEFINIDA</v>
      </c>
      <c r="Z93" s="30" t="str">
        <f t="shared" si="9"/>
        <v>CLASIFICADA</v>
      </c>
      <c r="AA93" s="29" t="str">
        <f t="shared" si="7"/>
        <v>TOTAL</v>
      </c>
      <c r="AB93" s="30" t="str">
        <f>IFERROR(VLOOKUP(W93,BD!$G$6:$H$8,2,0),"PENDIENTE TIPO DE INFORMACIÓN CONTENIDA")</f>
        <v>Art. 18, Ley 1712 de 2014. Num. c: Los secretos comerciales, industriales y profesionales.</v>
      </c>
      <c r="AC93" s="30" t="str">
        <f>IFERROR(VLOOKUP(#REF!,BD!$K$6:$L$8,2,0),"NO APLICA")</f>
        <v>NO APLICA</v>
      </c>
      <c r="AD93" s="58" t="str">
        <f t="shared" si="10"/>
        <v>Ley 256 de 1996 (Normas sobre competencia desleal). Artículo 16: Violación de Secretos.</v>
      </c>
    </row>
    <row r="94" spans="1:30" ht="90.75" thickBot="1" x14ac:dyDescent="0.25">
      <c r="A94" s="43">
        <v>88</v>
      </c>
      <c r="B94" s="6" t="s">
        <v>678</v>
      </c>
      <c r="C94" s="3" t="s">
        <v>593</v>
      </c>
      <c r="D94" s="12" t="s">
        <v>503</v>
      </c>
      <c r="E94" s="26" t="str">
        <f>IF(F94=BD!$C$12,'Matriz Final'!D94,IF(F94=BD!$C$13,"CUSTODIO",IF(F94=BD!$C$14,"DTI",IF(F94=BD!$C$15,D94&amp;"/ CUSTODIO",IF(F94=BD!$C$16,D94&amp;"/ CUSTODIO / DTI")))))</f>
        <v>DTI</v>
      </c>
      <c r="F94" s="12" t="s">
        <v>1142</v>
      </c>
      <c r="G94" s="12" t="s">
        <v>503</v>
      </c>
      <c r="H94" s="51" t="b">
        <f>IF(F94=BD!$C$13,"X",IF(F94=BD!$C$15,"X",IF(F94=BD!$C$16,"X")))</f>
        <v>0</v>
      </c>
      <c r="I94" s="85" t="s">
        <v>1148</v>
      </c>
      <c r="J94" s="92" t="s">
        <v>1189</v>
      </c>
      <c r="K94" s="13" t="s">
        <v>13</v>
      </c>
      <c r="L94" s="21" t="s">
        <v>507</v>
      </c>
      <c r="M94" s="21" t="s">
        <v>684</v>
      </c>
      <c r="N94" s="2"/>
      <c r="O94" s="2" t="s">
        <v>595</v>
      </c>
      <c r="P94" s="21" t="s">
        <v>596</v>
      </c>
      <c r="Q94" s="25" t="s">
        <v>506</v>
      </c>
      <c r="R94" s="21" t="s">
        <v>597</v>
      </c>
      <c r="S94" s="104">
        <v>2016</v>
      </c>
      <c r="T94" s="100" t="s">
        <v>1125</v>
      </c>
      <c r="U94" s="101" t="s">
        <v>1110</v>
      </c>
      <c r="V94" s="100" t="s">
        <v>1110</v>
      </c>
      <c r="W94" s="106" t="s">
        <v>1127</v>
      </c>
      <c r="X94" s="105"/>
      <c r="Y94" s="62" t="str">
        <f t="shared" si="8"/>
        <v>NO APLICA</v>
      </c>
      <c r="Z94" s="30" t="str">
        <f t="shared" si="9"/>
        <v>PÚBLICA</v>
      </c>
      <c r="AA94" s="29" t="str">
        <f t="shared" si="7"/>
        <v>NO APLICA</v>
      </c>
      <c r="AB94" s="30" t="str">
        <f>IFERROR(VLOOKUP(W94,BD!$G$6:$H$8,2,0),"PENDIENTE TIPO DE INFORMACIÓN CONTENIDA")</f>
        <v>NO APLICA</v>
      </c>
      <c r="AC94" s="30" t="str">
        <f>IFERROR(VLOOKUP(#REF!,BD!$K$6:$L$8,2,0),"NO APLICA")</f>
        <v>NO APLICA</v>
      </c>
      <c r="AD94" s="58" t="str">
        <f t="shared" si="10"/>
        <v>NO APLICA</v>
      </c>
    </row>
    <row r="95" spans="1:30" ht="115.5" thickBot="1" x14ac:dyDescent="0.25">
      <c r="A95" s="43">
        <v>89</v>
      </c>
      <c r="B95" s="7" t="s">
        <v>685</v>
      </c>
      <c r="C95" s="3" t="s">
        <v>593</v>
      </c>
      <c r="D95" s="12" t="s">
        <v>464</v>
      </c>
      <c r="E95" s="26" t="str">
        <f>IF(F95=BD!$C$12,'Matriz Final'!D95,IF(F95=BD!$C$13,"CUSTODIO",IF(F95=BD!$C$14,"DTI",IF(F95=BD!$C$15,D95&amp;"/ CUSTODIO",IF(F95=BD!$C$16,D95&amp;"/ CUSTODIO / DTI")))))</f>
        <v>DTI</v>
      </c>
      <c r="F95" s="12" t="s">
        <v>1142</v>
      </c>
      <c r="G95" s="12" t="s">
        <v>464</v>
      </c>
      <c r="H95" s="51" t="b">
        <f>IF(F95=BD!$C$13,"X",IF(F95=BD!$C$15,"X",IF(F95=BD!$C$16,"X")))</f>
        <v>0</v>
      </c>
      <c r="I95" s="85" t="s">
        <v>1148</v>
      </c>
      <c r="J95" s="87" t="s">
        <v>1155</v>
      </c>
      <c r="K95" s="13" t="s">
        <v>10</v>
      </c>
      <c r="L95" s="21" t="s">
        <v>471</v>
      </c>
      <c r="M95" s="21" t="s">
        <v>686</v>
      </c>
      <c r="N95" s="2"/>
      <c r="O95" s="2" t="s">
        <v>595</v>
      </c>
      <c r="P95" s="21" t="s">
        <v>596</v>
      </c>
      <c r="Q95" s="25" t="s">
        <v>91</v>
      </c>
      <c r="R95" s="21" t="s">
        <v>597</v>
      </c>
      <c r="S95" s="117">
        <v>2007</v>
      </c>
      <c r="T95" s="100" t="s">
        <v>1109</v>
      </c>
      <c r="U95" s="101" t="s">
        <v>1110</v>
      </c>
      <c r="V95" s="100" t="s">
        <v>1110</v>
      </c>
      <c r="W95" s="105" t="s">
        <v>1111</v>
      </c>
      <c r="X95" s="105" t="s">
        <v>1122</v>
      </c>
      <c r="Y95" s="62" t="str">
        <f t="shared" si="8"/>
        <v>INDEFINIDA</v>
      </c>
      <c r="Z95" s="30" t="str">
        <f t="shared" si="9"/>
        <v>CLASIFICADA</v>
      </c>
      <c r="AA95" s="29" t="str">
        <f t="shared" si="7"/>
        <v>TOTAL</v>
      </c>
      <c r="AB95" s="30" t="str">
        <f>IFERROR(VLOOKUP(W95,BD!$G$6:$H$8,2,0),"PENDIENTE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95" s="30" t="str">
        <f>IFERROR(VLOOKUP(#REF!,BD!$K$6:$L$8,2,0),"NO APLICA")</f>
        <v>NO APLICA</v>
      </c>
      <c r="AD95" s="58" t="str">
        <f t="shared" si="10"/>
        <v>Constitución Política de Colombia [Const.], 1991, art. 15.</v>
      </c>
    </row>
    <row r="96" spans="1:30" ht="90.75" thickBot="1" x14ac:dyDescent="0.25">
      <c r="A96" s="43">
        <v>90</v>
      </c>
      <c r="B96" s="7" t="s">
        <v>685</v>
      </c>
      <c r="C96" s="3" t="s">
        <v>593</v>
      </c>
      <c r="D96" s="12" t="s">
        <v>464</v>
      </c>
      <c r="E96" s="26" t="str">
        <f>IF(F96=BD!$C$12,'Matriz Final'!D96,IF(F96=BD!$C$13,"CUSTODIO",IF(F96=BD!$C$14,"DTI",IF(F96=BD!$C$15,D96&amp;"/ CUSTODIO",IF(F96=BD!$C$16,D96&amp;"/ CUSTODIO / DTI")))))</f>
        <v>DTI</v>
      </c>
      <c r="F96" s="12" t="s">
        <v>1142</v>
      </c>
      <c r="G96" s="12" t="s">
        <v>464</v>
      </c>
      <c r="H96" s="51" t="b">
        <f>IF(F96=BD!$C$13,"X",IF(F96=BD!$C$15,"X",IF(F96=BD!$C$16,"X")))</f>
        <v>0</v>
      </c>
      <c r="I96" s="85" t="s">
        <v>1148</v>
      </c>
      <c r="J96" s="87" t="s">
        <v>1155</v>
      </c>
      <c r="K96" s="13" t="s">
        <v>10</v>
      </c>
      <c r="L96" s="21" t="s">
        <v>472</v>
      </c>
      <c r="M96" s="21" t="s">
        <v>607</v>
      </c>
      <c r="N96" s="2"/>
      <c r="O96" s="2" t="s">
        <v>595</v>
      </c>
      <c r="P96" s="21" t="s">
        <v>596</v>
      </c>
      <c r="Q96" s="25" t="s">
        <v>91</v>
      </c>
      <c r="R96" s="21" t="s">
        <v>597</v>
      </c>
      <c r="S96" s="117">
        <v>2007</v>
      </c>
      <c r="T96" s="100" t="s">
        <v>1109</v>
      </c>
      <c r="U96" s="101" t="s">
        <v>1110</v>
      </c>
      <c r="V96" s="100" t="s">
        <v>1110</v>
      </c>
      <c r="W96" s="105" t="s">
        <v>1120</v>
      </c>
      <c r="X96" s="105" t="s">
        <v>1115</v>
      </c>
      <c r="Y96" s="62" t="str">
        <f t="shared" si="8"/>
        <v>INDEFINIDA</v>
      </c>
      <c r="Z96" s="30" t="str">
        <f t="shared" si="9"/>
        <v>CLASIFICADA</v>
      </c>
      <c r="AA96" s="29" t="str">
        <f t="shared" si="7"/>
        <v>TOTAL</v>
      </c>
      <c r="AB96" s="30" t="str">
        <f>IFERROR(VLOOKUP(W96,BD!$G$6:$H$8,2,0),"PENDIENTE TIPO DE INFORMACIÓN CONTENIDA")</f>
        <v>Art. 18, Ley 1712 de 2014. Num. c: Los secretos comerciales, industriales y profesionales.</v>
      </c>
      <c r="AC96" s="30" t="str">
        <f>IFERROR(VLOOKUP(#REF!,BD!$K$6:$L$8,2,0),"NO APLICA")</f>
        <v>NO APLICA</v>
      </c>
      <c r="AD96" s="58" t="str">
        <f t="shared" si="10"/>
        <v>Ley 256 de 1996 (Normas sobre competencia desleal). Artículo 16: Violación de Secretos.</v>
      </c>
    </row>
    <row r="97" spans="1:30" ht="90.75" thickBot="1" x14ac:dyDescent="0.25">
      <c r="A97" s="43">
        <v>91</v>
      </c>
      <c r="B97" s="7" t="s">
        <v>685</v>
      </c>
      <c r="C97" s="3" t="s">
        <v>593</v>
      </c>
      <c r="D97" s="12" t="s">
        <v>464</v>
      </c>
      <c r="E97" s="26" t="str">
        <f>IF(F97=BD!$C$12,'Matriz Final'!D97,IF(F97=BD!$C$13,"CUSTODIO",IF(F97=BD!$C$14,"DTI",IF(F97=BD!$C$15,D97&amp;"/ CUSTODIO",IF(F97=BD!$C$16,D97&amp;"/ CUSTODIO / DTI")))))</f>
        <v>DTI</v>
      </c>
      <c r="F97" s="12" t="s">
        <v>1142</v>
      </c>
      <c r="G97" s="12" t="s">
        <v>464</v>
      </c>
      <c r="H97" s="51" t="b">
        <f>IF(F97=BD!$C$13,"X",IF(F97=BD!$C$15,"X",IF(F97=BD!$C$16,"X")))</f>
        <v>0</v>
      </c>
      <c r="I97" s="85" t="s">
        <v>1148</v>
      </c>
      <c r="J97" s="87" t="s">
        <v>1155</v>
      </c>
      <c r="K97" s="13" t="s">
        <v>10</v>
      </c>
      <c r="L97" s="21" t="s">
        <v>473</v>
      </c>
      <c r="M97" s="21" t="s">
        <v>687</v>
      </c>
      <c r="N97" s="2"/>
      <c r="O97" s="2" t="s">
        <v>595</v>
      </c>
      <c r="P97" s="21" t="s">
        <v>596</v>
      </c>
      <c r="Q97" s="25" t="s">
        <v>91</v>
      </c>
      <c r="R97" s="21" t="s">
        <v>597</v>
      </c>
      <c r="S97" s="117">
        <v>2014</v>
      </c>
      <c r="T97" s="100" t="s">
        <v>1109</v>
      </c>
      <c r="U97" s="101" t="s">
        <v>1110</v>
      </c>
      <c r="V97" s="100" t="s">
        <v>1110</v>
      </c>
      <c r="W97" s="105" t="s">
        <v>1120</v>
      </c>
      <c r="X97" s="105" t="s">
        <v>1115</v>
      </c>
      <c r="Y97" s="62" t="str">
        <f t="shared" si="8"/>
        <v>INDEFINIDA</v>
      </c>
      <c r="Z97" s="30" t="str">
        <f t="shared" si="9"/>
        <v>CLASIFICADA</v>
      </c>
      <c r="AA97" s="29" t="str">
        <f t="shared" si="7"/>
        <v>TOTAL</v>
      </c>
      <c r="AB97" s="30" t="str">
        <f>IFERROR(VLOOKUP(W97,BD!$G$6:$H$8,2,0),"PENDIENTE TIPO DE INFORMACIÓN CONTENIDA")</f>
        <v>Art. 18, Ley 1712 de 2014. Num. c: Los secretos comerciales, industriales y profesionales.</v>
      </c>
      <c r="AC97" s="30" t="str">
        <f>IFERROR(VLOOKUP(#REF!,BD!$K$6:$L$8,2,0),"NO APLICA")</f>
        <v>NO APLICA</v>
      </c>
      <c r="AD97" s="58" t="str">
        <f t="shared" si="10"/>
        <v>Ley 256 de 1996 (Normas sobre competencia desleal). Artículo 16: Violación de Secretos.</v>
      </c>
    </row>
    <row r="98" spans="1:30" ht="90.75" thickBot="1" x14ac:dyDescent="0.25">
      <c r="A98" s="43">
        <v>92</v>
      </c>
      <c r="B98" s="7" t="s">
        <v>688</v>
      </c>
      <c r="C98" s="3" t="s">
        <v>593</v>
      </c>
      <c r="D98" s="12" t="s">
        <v>464</v>
      </c>
      <c r="E98" s="26" t="str">
        <f>IF(F98=BD!$C$12,'Matriz Final'!D98,IF(F98=BD!$C$13,"CUSTODIO",IF(F98=BD!$C$14,"DTI",IF(F98=BD!$C$15,D98&amp;"/ CUSTODIO",IF(F98=BD!$C$16,D98&amp;"/ CUSTODIO / DTI")))))</f>
        <v>DTI</v>
      </c>
      <c r="F98" s="12" t="s">
        <v>1142</v>
      </c>
      <c r="G98" s="12" t="s">
        <v>464</v>
      </c>
      <c r="H98" s="51" t="b">
        <f>IF(F98=BD!$C$13,"X",IF(F98=BD!$C$15,"X",IF(F98=BD!$C$16,"X")))</f>
        <v>0</v>
      </c>
      <c r="I98" s="85" t="s">
        <v>1140</v>
      </c>
      <c r="J98" s="87" t="s">
        <v>1156</v>
      </c>
      <c r="K98" s="13" t="s">
        <v>141</v>
      </c>
      <c r="L98" s="21" t="s">
        <v>477</v>
      </c>
      <c r="M98" s="21" t="s">
        <v>630</v>
      </c>
      <c r="N98" s="2"/>
      <c r="O98" s="2" t="s">
        <v>595</v>
      </c>
      <c r="P98" s="21" t="s">
        <v>596</v>
      </c>
      <c r="Q98" s="25" t="s">
        <v>140</v>
      </c>
      <c r="R98" s="21" t="s">
        <v>597</v>
      </c>
      <c r="S98" s="117">
        <v>2018</v>
      </c>
      <c r="T98" s="100" t="s">
        <v>1109</v>
      </c>
      <c r="U98" s="101" t="s">
        <v>1110</v>
      </c>
      <c r="V98" s="100" t="s">
        <v>1110</v>
      </c>
      <c r="W98" s="105" t="s">
        <v>1120</v>
      </c>
      <c r="X98" s="105" t="s">
        <v>1115</v>
      </c>
      <c r="Y98" s="62" t="str">
        <f t="shared" si="8"/>
        <v>INDEFINIDA</v>
      </c>
      <c r="Z98" s="30" t="str">
        <f t="shared" si="9"/>
        <v>CLASIFICADA</v>
      </c>
      <c r="AA98" s="29" t="str">
        <f t="shared" si="7"/>
        <v>TOTAL</v>
      </c>
      <c r="AB98" s="30" t="str">
        <f>IFERROR(VLOOKUP(W98,BD!$G$6:$H$8,2,0),"PENDIENTE TIPO DE INFORMACIÓN CONTENIDA")</f>
        <v>Art. 18, Ley 1712 de 2014. Num. c: Los secretos comerciales, industriales y profesionales.</v>
      </c>
      <c r="AC98" s="30" t="str">
        <f>IFERROR(VLOOKUP(#REF!,BD!$K$6:$L$8,2,0),"NO APLICA")</f>
        <v>NO APLICA</v>
      </c>
      <c r="AD98" s="58" t="str">
        <f t="shared" si="10"/>
        <v>Ley 256 de 1996 (Normas sobre competencia desleal). Artículo 16: Violación de Secretos.</v>
      </c>
    </row>
    <row r="99" spans="1:30" ht="90.75" thickBot="1" x14ac:dyDescent="0.25">
      <c r="A99" s="43">
        <v>93</v>
      </c>
      <c r="B99" s="7" t="s">
        <v>688</v>
      </c>
      <c r="C99" s="3" t="s">
        <v>593</v>
      </c>
      <c r="D99" s="12" t="s">
        <v>464</v>
      </c>
      <c r="E99" s="26" t="str">
        <f>IF(F99=BD!$C$12,'Matriz Final'!D99,IF(F99=BD!$C$13,"CUSTODIO",IF(F99=BD!$C$14,"DTI",IF(F99=BD!$C$15,D99&amp;"/ CUSTODIO",IF(F99=BD!$C$16,D99&amp;"/ CUSTODIO / DTI")))))</f>
        <v>DTI</v>
      </c>
      <c r="F99" s="12" t="s">
        <v>1142</v>
      </c>
      <c r="G99" s="12" t="s">
        <v>464</v>
      </c>
      <c r="H99" s="51" t="b">
        <f>IF(F99=BD!$C$13,"X",IF(F99=BD!$C$15,"X",IF(F99=BD!$C$16,"X")))</f>
        <v>0</v>
      </c>
      <c r="I99" s="85" t="s">
        <v>1140</v>
      </c>
      <c r="J99" s="87" t="s">
        <v>1156</v>
      </c>
      <c r="K99" s="13" t="s">
        <v>141</v>
      </c>
      <c r="L99" s="21" t="s">
        <v>478</v>
      </c>
      <c r="M99" s="21" t="s">
        <v>630</v>
      </c>
      <c r="N99" s="2"/>
      <c r="O99" s="2" t="s">
        <v>595</v>
      </c>
      <c r="P99" s="21" t="s">
        <v>596</v>
      </c>
      <c r="Q99" s="25" t="s">
        <v>140</v>
      </c>
      <c r="R99" s="21" t="s">
        <v>597</v>
      </c>
      <c r="S99" s="117">
        <v>2007</v>
      </c>
      <c r="T99" s="100" t="s">
        <v>1109</v>
      </c>
      <c r="U99" s="101" t="s">
        <v>1110</v>
      </c>
      <c r="V99" s="100" t="s">
        <v>1110</v>
      </c>
      <c r="W99" s="105" t="s">
        <v>1120</v>
      </c>
      <c r="X99" s="105" t="s">
        <v>1115</v>
      </c>
      <c r="Y99" s="62" t="str">
        <f t="shared" si="8"/>
        <v>INDEFINIDA</v>
      </c>
      <c r="Z99" s="30" t="str">
        <f t="shared" si="9"/>
        <v>CLASIFICADA</v>
      </c>
      <c r="AA99" s="29" t="str">
        <f t="shared" si="7"/>
        <v>TOTAL</v>
      </c>
      <c r="AB99" s="30" t="str">
        <f>IFERROR(VLOOKUP(W99,BD!$G$6:$H$8,2,0),"PENDIENTE TIPO DE INFORMACIÓN CONTENIDA")</f>
        <v>Art. 18, Ley 1712 de 2014. Num. c: Los secretos comerciales, industriales y profesionales.</v>
      </c>
      <c r="AC99" s="30" t="str">
        <f>IFERROR(VLOOKUP(#REF!,BD!$K$6:$L$8,2,0),"NO APLICA")</f>
        <v>NO APLICA</v>
      </c>
      <c r="AD99" s="58" t="str">
        <f t="shared" si="10"/>
        <v>Ley 256 de 1996 (Normas sobre competencia desleal). Artículo 16: Violación de Secretos.</v>
      </c>
    </row>
    <row r="100" spans="1:30" ht="90.75" thickBot="1" x14ac:dyDescent="0.25">
      <c r="A100" s="43">
        <v>94</v>
      </c>
      <c r="B100" s="7" t="s">
        <v>688</v>
      </c>
      <c r="C100" s="3" t="s">
        <v>593</v>
      </c>
      <c r="D100" s="12" t="s">
        <v>464</v>
      </c>
      <c r="E100" s="26" t="str">
        <f>IF(F100=BD!$C$12,'Matriz Final'!D100,IF(F100=BD!$C$13,"CUSTODIO",IF(F100=BD!$C$14,"DTI",IF(F100=BD!$C$15,D100&amp;"/ CUSTODIO",IF(F100=BD!$C$16,D100&amp;"/ CUSTODIO / DTI")))))</f>
        <v>DTI</v>
      </c>
      <c r="F100" s="12" t="s">
        <v>1142</v>
      </c>
      <c r="G100" s="12" t="s">
        <v>464</v>
      </c>
      <c r="H100" s="51" t="b">
        <f>IF(F100=BD!$C$13,"X",IF(F100=BD!$C$15,"X",IF(F100=BD!$C$16,"X")))</f>
        <v>0</v>
      </c>
      <c r="I100" s="85" t="s">
        <v>1140</v>
      </c>
      <c r="J100" s="87" t="s">
        <v>1156</v>
      </c>
      <c r="K100" s="13" t="s">
        <v>141</v>
      </c>
      <c r="L100" s="21" t="s">
        <v>479</v>
      </c>
      <c r="M100" s="21" t="s">
        <v>630</v>
      </c>
      <c r="N100" s="2"/>
      <c r="O100" s="2" t="s">
        <v>595</v>
      </c>
      <c r="P100" s="21" t="s">
        <v>596</v>
      </c>
      <c r="Q100" s="25" t="s">
        <v>140</v>
      </c>
      <c r="R100" s="21" t="s">
        <v>597</v>
      </c>
      <c r="S100" s="117">
        <v>2007</v>
      </c>
      <c r="T100" s="100" t="s">
        <v>1109</v>
      </c>
      <c r="U100" s="101" t="s">
        <v>1110</v>
      </c>
      <c r="V100" s="100" t="s">
        <v>1110</v>
      </c>
      <c r="W100" s="105" t="s">
        <v>1120</v>
      </c>
      <c r="X100" s="105" t="s">
        <v>1115</v>
      </c>
      <c r="Y100" s="62" t="str">
        <f t="shared" si="8"/>
        <v>INDEFINIDA</v>
      </c>
      <c r="Z100" s="30" t="str">
        <f t="shared" si="9"/>
        <v>CLASIFICADA</v>
      </c>
      <c r="AA100" s="29" t="str">
        <f t="shared" si="7"/>
        <v>TOTAL</v>
      </c>
      <c r="AB100" s="30" t="str">
        <f>IFERROR(VLOOKUP(W100,BD!$G$6:$H$8,2,0),"PENDIENTE TIPO DE INFORMACIÓN CONTENIDA")</f>
        <v>Art. 18, Ley 1712 de 2014. Num. c: Los secretos comerciales, industriales y profesionales.</v>
      </c>
      <c r="AC100" s="30" t="str">
        <f>IFERROR(VLOOKUP(#REF!,BD!$K$6:$L$8,2,0),"NO APLICA")</f>
        <v>NO APLICA</v>
      </c>
      <c r="AD100" s="58" t="str">
        <f t="shared" si="10"/>
        <v>Ley 256 de 1996 (Normas sobre competencia desleal). Artículo 16: Violación de Secretos.</v>
      </c>
    </row>
    <row r="101" spans="1:30" ht="90.75" thickBot="1" x14ac:dyDescent="0.25">
      <c r="A101" s="43">
        <v>95</v>
      </c>
      <c r="B101" s="7" t="s">
        <v>685</v>
      </c>
      <c r="C101" s="3" t="s">
        <v>593</v>
      </c>
      <c r="D101" s="12" t="s">
        <v>464</v>
      </c>
      <c r="E101" s="26" t="str">
        <f>IF(F101=BD!$C$12,'Matriz Final'!D101,IF(F101=BD!$C$13,"CUSTODIO",IF(F101=BD!$C$14,"DTI",IF(F101=BD!$C$15,D101&amp;"/ CUSTODIO",IF(F101=BD!$C$16,D101&amp;"/ CUSTODIO / DTI")))))</f>
        <v>DTI</v>
      </c>
      <c r="F101" s="12" t="s">
        <v>1142</v>
      </c>
      <c r="G101" s="12" t="s">
        <v>464</v>
      </c>
      <c r="H101" s="51" t="b">
        <f>IF(F101=BD!$C$13,"X",IF(F101=BD!$C$15,"X",IF(F101=BD!$C$16,"X")))</f>
        <v>0</v>
      </c>
      <c r="I101" s="85" t="s">
        <v>1140</v>
      </c>
      <c r="J101" s="87" t="s">
        <v>1156</v>
      </c>
      <c r="K101" s="13" t="s">
        <v>468</v>
      </c>
      <c r="L101" s="21" t="s">
        <v>469</v>
      </c>
      <c r="M101" s="21" t="s">
        <v>689</v>
      </c>
      <c r="N101" s="2"/>
      <c r="O101" s="2" t="s">
        <v>595</v>
      </c>
      <c r="P101" s="21" t="s">
        <v>596</v>
      </c>
      <c r="Q101" s="25" t="s">
        <v>467</v>
      </c>
      <c r="R101" s="21" t="s">
        <v>597</v>
      </c>
      <c r="S101" s="117">
        <v>2014</v>
      </c>
      <c r="T101" s="100" t="s">
        <v>1125</v>
      </c>
      <c r="U101" s="101" t="s">
        <v>1110</v>
      </c>
      <c r="V101" s="100" t="s">
        <v>1110</v>
      </c>
      <c r="W101" s="105" t="s">
        <v>1127</v>
      </c>
      <c r="X101" s="105"/>
      <c r="Y101" s="62" t="str">
        <f t="shared" si="8"/>
        <v>NO APLICA</v>
      </c>
      <c r="Z101" s="30" t="str">
        <f t="shared" si="9"/>
        <v>PÚBLICA</v>
      </c>
      <c r="AA101" s="29" t="str">
        <f t="shared" si="7"/>
        <v>NO APLICA</v>
      </c>
      <c r="AB101" s="30" t="str">
        <f>IFERROR(VLOOKUP(W101,BD!$G$6:$H$8,2,0),"PENDIENTE TIPO DE INFORMACIÓN CONTENIDA")</f>
        <v>NO APLICA</v>
      </c>
      <c r="AC101" s="30" t="str">
        <f>IFERROR(VLOOKUP(#REF!,BD!$K$6:$L$8,2,0),"NO APLICA")</f>
        <v>NO APLICA</v>
      </c>
      <c r="AD101" s="58" t="str">
        <f t="shared" si="10"/>
        <v>NO APLICA</v>
      </c>
    </row>
    <row r="102" spans="1:30" ht="90.75" thickBot="1" x14ac:dyDescent="0.25">
      <c r="A102" s="43">
        <v>96</v>
      </c>
      <c r="B102" s="7" t="s">
        <v>685</v>
      </c>
      <c r="C102" s="3" t="s">
        <v>593</v>
      </c>
      <c r="D102" s="12" t="s">
        <v>464</v>
      </c>
      <c r="E102" s="26" t="str">
        <f>IF(F102=BD!$C$12,'Matriz Final'!D102,IF(F102=BD!$C$13,"CUSTODIO",IF(F102=BD!$C$14,"DTI",IF(F102=BD!$C$15,D102&amp;"/ CUSTODIO",IF(F102=BD!$C$16,D102&amp;"/ CUSTODIO / DTI")))))</f>
        <v>DTI</v>
      </c>
      <c r="F102" s="12" t="s">
        <v>1142</v>
      </c>
      <c r="G102" s="12" t="s">
        <v>464</v>
      </c>
      <c r="H102" s="51" t="b">
        <f>IF(F102=BD!$C$13,"X",IF(F102=BD!$C$15,"X",IF(F102=BD!$C$16,"X")))</f>
        <v>0</v>
      </c>
      <c r="I102" s="85" t="s">
        <v>1140</v>
      </c>
      <c r="J102" s="87" t="s">
        <v>1156</v>
      </c>
      <c r="K102" s="13" t="s">
        <v>468</v>
      </c>
      <c r="L102" s="21" t="s">
        <v>470</v>
      </c>
      <c r="M102" s="21" t="s">
        <v>689</v>
      </c>
      <c r="N102" s="2"/>
      <c r="O102" s="2" t="s">
        <v>595</v>
      </c>
      <c r="P102" s="21" t="s">
        <v>596</v>
      </c>
      <c r="Q102" s="25" t="s">
        <v>467</v>
      </c>
      <c r="R102" s="21" t="s">
        <v>597</v>
      </c>
      <c r="S102" s="117">
        <v>2007</v>
      </c>
      <c r="T102" s="100" t="s">
        <v>1109</v>
      </c>
      <c r="U102" s="101" t="s">
        <v>1110</v>
      </c>
      <c r="V102" s="100" t="s">
        <v>1110</v>
      </c>
      <c r="W102" s="105" t="s">
        <v>1120</v>
      </c>
      <c r="X102" s="105" t="s">
        <v>1115</v>
      </c>
      <c r="Y102" s="62" t="str">
        <f t="shared" si="8"/>
        <v>INDEFINIDA</v>
      </c>
      <c r="Z102" s="30" t="str">
        <f t="shared" si="9"/>
        <v>CLASIFICADA</v>
      </c>
      <c r="AA102" s="29" t="str">
        <f t="shared" si="7"/>
        <v>TOTAL</v>
      </c>
      <c r="AB102" s="30" t="str">
        <f>IFERROR(VLOOKUP(W102,BD!$G$6:$H$8,2,0),"PENDIENTE TIPO DE INFORMACIÓN CONTENIDA")</f>
        <v>Art. 18, Ley 1712 de 2014. Num. c: Los secretos comerciales, industriales y profesionales.</v>
      </c>
      <c r="AC102" s="30" t="str">
        <f>IFERROR(VLOOKUP(#REF!,BD!$K$6:$L$8,2,0),"NO APLICA")</f>
        <v>NO APLICA</v>
      </c>
      <c r="AD102" s="58" t="str">
        <f t="shared" si="10"/>
        <v>Ley 256 de 1996 (Normas sobre competencia desleal). Artículo 16: Violación de Secretos.</v>
      </c>
    </row>
    <row r="103" spans="1:30" ht="90.75" thickBot="1" x14ac:dyDescent="0.25">
      <c r="A103" s="43">
        <v>97</v>
      </c>
      <c r="B103" s="7" t="s">
        <v>685</v>
      </c>
      <c r="C103" s="3" t="s">
        <v>593</v>
      </c>
      <c r="D103" s="12" t="s">
        <v>464</v>
      </c>
      <c r="E103" s="26" t="str">
        <f>IF(F103=BD!$C$12,'Matriz Final'!D103,IF(F103=BD!$C$13,"CUSTODIO",IF(F103=BD!$C$14,"DTI",IF(F103=BD!$C$15,D103&amp;"/ CUSTODIO",IF(F103=BD!$C$16,D103&amp;"/ CUSTODIO / DTI")))))</f>
        <v>DTI</v>
      </c>
      <c r="F103" s="12" t="s">
        <v>1142</v>
      </c>
      <c r="G103" s="12" t="s">
        <v>464</v>
      </c>
      <c r="H103" s="51" t="b">
        <f>IF(F103=BD!$C$13,"X",IF(F103=BD!$C$15,"X",IF(F103=BD!$C$16,"X")))</f>
        <v>0</v>
      </c>
      <c r="I103" s="85" t="s">
        <v>1140</v>
      </c>
      <c r="J103" s="87" t="s">
        <v>1156</v>
      </c>
      <c r="K103" s="13" t="s">
        <v>25</v>
      </c>
      <c r="L103" s="21" t="s">
        <v>476</v>
      </c>
      <c r="M103" s="21" t="s">
        <v>681</v>
      </c>
      <c r="N103" s="2"/>
      <c r="O103" s="2" t="s">
        <v>595</v>
      </c>
      <c r="P103" s="21" t="s">
        <v>596</v>
      </c>
      <c r="Q103" s="25" t="s">
        <v>27</v>
      </c>
      <c r="R103" s="21" t="s">
        <v>597</v>
      </c>
      <c r="S103" s="117">
        <v>2007</v>
      </c>
      <c r="T103" s="100" t="s">
        <v>1109</v>
      </c>
      <c r="U103" s="101" t="s">
        <v>1110</v>
      </c>
      <c r="V103" s="100" t="s">
        <v>1110</v>
      </c>
      <c r="W103" s="105" t="s">
        <v>1120</v>
      </c>
      <c r="X103" s="105" t="s">
        <v>1115</v>
      </c>
      <c r="Y103" s="62" t="str">
        <f t="shared" si="8"/>
        <v>INDEFINIDA</v>
      </c>
      <c r="Z103" s="30" t="str">
        <f t="shared" si="9"/>
        <v>CLASIFICADA</v>
      </c>
      <c r="AA103" s="29" t="str">
        <f t="shared" si="7"/>
        <v>TOTAL</v>
      </c>
      <c r="AB103" s="30" t="str">
        <f>IFERROR(VLOOKUP(W103,BD!$G$6:$H$8,2,0),"PENDIENTE TIPO DE INFORMACIÓN CONTENIDA")</f>
        <v>Art. 18, Ley 1712 de 2014. Num. c: Los secretos comerciales, industriales y profesionales.</v>
      </c>
      <c r="AC103" s="30" t="str">
        <f>IFERROR(VLOOKUP(#REF!,BD!$K$6:$L$8,2,0),"NO APLICA")</f>
        <v>NO APLICA</v>
      </c>
      <c r="AD103" s="58" t="str">
        <f t="shared" si="10"/>
        <v>Ley 256 de 1996 (Normas sobre competencia desleal). Artículo 16: Violación de Secretos.</v>
      </c>
    </row>
    <row r="104" spans="1:30" ht="90.75" thickBot="1" x14ac:dyDescent="0.25">
      <c r="A104" s="43">
        <v>98</v>
      </c>
      <c r="B104" s="7" t="s">
        <v>690</v>
      </c>
      <c r="C104" s="3" t="s">
        <v>593</v>
      </c>
      <c r="D104" s="12" t="s">
        <v>464</v>
      </c>
      <c r="E104" s="26" t="str">
        <f>IF(F104=BD!$C$12,'Matriz Final'!D104,IF(F104=BD!$C$13,"CUSTODIO",IF(F104=BD!$C$14,"DTI",IF(F104=BD!$C$15,D104&amp;"/ CUSTODIO",IF(F104=BD!$C$16,D104&amp;"/ CUSTODIO / DTI")))))</f>
        <v>DTI</v>
      </c>
      <c r="F104" s="12" t="s">
        <v>1142</v>
      </c>
      <c r="G104" s="12" t="s">
        <v>464</v>
      </c>
      <c r="H104" s="51" t="b">
        <f>IF(F104=BD!$C$13,"X",IF(F104=BD!$C$15,"X",IF(F104=BD!$C$16,"X")))</f>
        <v>0</v>
      </c>
      <c r="I104" s="85" t="s">
        <v>1140</v>
      </c>
      <c r="J104" s="87" t="s">
        <v>1156</v>
      </c>
      <c r="K104" s="13" t="s">
        <v>25</v>
      </c>
      <c r="L104" s="21" t="s">
        <v>475</v>
      </c>
      <c r="M104" s="21" t="s">
        <v>691</v>
      </c>
      <c r="N104" s="2"/>
      <c r="O104" s="2" t="s">
        <v>595</v>
      </c>
      <c r="P104" s="21" t="s">
        <v>596</v>
      </c>
      <c r="Q104" s="25" t="s">
        <v>27</v>
      </c>
      <c r="R104" s="21" t="s">
        <v>597</v>
      </c>
      <c r="S104" s="117">
        <v>2007</v>
      </c>
      <c r="T104" s="100" t="s">
        <v>1109</v>
      </c>
      <c r="U104" s="101" t="s">
        <v>1110</v>
      </c>
      <c r="V104" s="100" t="s">
        <v>1110</v>
      </c>
      <c r="W104" s="105" t="s">
        <v>1120</v>
      </c>
      <c r="X104" s="105" t="s">
        <v>1115</v>
      </c>
      <c r="Y104" s="62" t="str">
        <f t="shared" si="8"/>
        <v>INDEFINIDA</v>
      </c>
      <c r="Z104" s="30" t="str">
        <f t="shared" si="9"/>
        <v>CLASIFICADA</v>
      </c>
      <c r="AA104" s="29" t="str">
        <f t="shared" si="7"/>
        <v>TOTAL</v>
      </c>
      <c r="AB104" s="30" t="str">
        <f>IFERROR(VLOOKUP(W104,BD!$G$6:$H$8,2,0),"PENDIENTE TIPO DE INFORMACIÓN CONTENIDA")</f>
        <v>Art. 18, Ley 1712 de 2014. Num. c: Los secretos comerciales, industriales y profesionales.</v>
      </c>
      <c r="AC104" s="30" t="str">
        <f>IFERROR(VLOOKUP(#REF!,BD!$K$6:$L$8,2,0),"NO APLICA")</f>
        <v>NO APLICA</v>
      </c>
      <c r="AD104" s="58" t="str">
        <f t="shared" si="10"/>
        <v>Ley 256 de 1996 (Normas sobre competencia desleal). Artículo 16: Violación de Secretos.</v>
      </c>
    </row>
    <row r="105" spans="1:30" ht="90.75" thickBot="1" x14ac:dyDescent="0.25">
      <c r="A105" s="43">
        <v>99</v>
      </c>
      <c r="B105" s="7" t="s">
        <v>692</v>
      </c>
      <c r="C105" s="3" t="s">
        <v>593</v>
      </c>
      <c r="D105" s="12" t="s">
        <v>464</v>
      </c>
      <c r="E105" s="26" t="str">
        <f>IF(F105=BD!$C$12,'Matriz Final'!D105,IF(F105=BD!$C$13,"CUSTODIO",IF(F105=BD!$C$14,"DTI",IF(F105=BD!$C$15,D105&amp;"/ CUSTODIO",IF(F105=BD!$C$16,D105&amp;"/ CUSTODIO / DTI")))))</f>
        <v>DTI</v>
      </c>
      <c r="F105" s="12" t="s">
        <v>1142</v>
      </c>
      <c r="G105" s="12" t="s">
        <v>464</v>
      </c>
      <c r="H105" s="51" t="b">
        <f>IF(F105=BD!$C$13,"X",IF(F105=BD!$C$15,"X",IF(F105=BD!$C$16,"X")))</f>
        <v>0</v>
      </c>
      <c r="I105" s="85" t="s">
        <v>1140</v>
      </c>
      <c r="J105" s="87" t="s">
        <v>1156</v>
      </c>
      <c r="K105" s="13" t="s">
        <v>466</v>
      </c>
      <c r="L105" s="2"/>
      <c r="M105" s="21" t="s">
        <v>693</v>
      </c>
      <c r="N105" s="2"/>
      <c r="O105" s="2" t="s">
        <v>595</v>
      </c>
      <c r="P105" s="21" t="s">
        <v>596</v>
      </c>
      <c r="Q105" s="25" t="s">
        <v>465</v>
      </c>
      <c r="R105" s="21" t="s">
        <v>694</v>
      </c>
      <c r="S105" s="117">
        <v>2007</v>
      </c>
      <c r="T105" s="100" t="s">
        <v>1109</v>
      </c>
      <c r="U105" s="101" t="s">
        <v>1110</v>
      </c>
      <c r="V105" s="100" t="s">
        <v>1110</v>
      </c>
      <c r="W105" s="105" t="s">
        <v>1120</v>
      </c>
      <c r="X105" s="105" t="s">
        <v>1115</v>
      </c>
      <c r="Y105" s="62" t="str">
        <f t="shared" si="8"/>
        <v>INDEFINIDA</v>
      </c>
      <c r="Z105" s="30" t="str">
        <f t="shared" si="9"/>
        <v>CLASIFICADA</v>
      </c>
      <c r="AA105" s="29" t="str">
        <f t="shared" si="7"/>
        <v>TOTAL</v>
      </c>
      <c r="AB105" s="30" t="str">
        <f>IFERROR(VLOOKUP(W105,BD!$G$6:$H$8,2,0),"PENDIENTE TIPO DE INFORMACIÓN CONTENIDA")</f>
        <v>Art. 18, Ley 1712 de 2014. Num. c: Los secretos comerciales, industriales y profesionales.</v>
      </c>
      <c r="AC105" s="30" t="str">
        <f>IFERROR(VLOOKUP(#REF!,BD!$K$6:$L$8,2,0),"NO APLICA")</f>
        <v>NO APLICA</v>
      </c>
      <c r="AD105" s="58" t="str">
        <f t="shared" si="10"/>
        <v>Ley 256 de 1996 (Normas sobre competencia desleal). Artículo 16: Violación de Secretos.</v>
      </c>
    </row>
    <row r="106" spans="1:30" ht="90.75" thickBot="1" x14ac:dyDescent="0.25">
      <c r="A106" s="43">
        <v>100</v>
      </c>
      <c r="B106" s="7" t="s">
        <v>692</v>
      </c>
      <c r="C106" s="3" t="s">
        <v>593</v>
      </c>
      <c r="D106" s="12" t="s">
        <v>464</v>
      </c>
      <c r="E106" s="26" t="str">
        <f>IF(F106=BD!$C$12,'Matriz Final'!D106,IF(F106=BD!$C$13,"CUSTODIO",IF(F106=BD!$C$14,"DTI",IF(F106=BD!$C$15,D106&amp;"/ CUSTODIO",IF(F106=BD!$C$16,D106&amp;"/ CUSTODIO / DTI")))))</f>
        <v>DTI</v>
      </c>
      <c r="F106" s="12" t="s">
        <v>1142</v>
      </c>
      <c r="G106" s="12" t="s">
        <v>464</v>
      </c>
      <c r="H106" s="51" t="b">
        <f>IF(F106=BD!$C$13,"X",IF(F106=BD!$C$15,"X",IF(F106=BD!$C$16,"X")))</f>
        <v>0</v>
      </c>
      <c r="I106" s="85" t="s">
        <v>1140</v>
      </c>
      <c r="J106" s="87" t="s">
        <v>1156</v>
      </c>
      <c r="K106" s="13" t="s">
        <v>20</v>
      </c>
      <c r="L106" s="21" t="s">
        <v>474</v>
      </c>
      <c r="M106" s="21" t="s">
        <v>695</v>
      </c>
      <c r="N106" s="2"/>
      <c r="O106" s="2" t="s">
        <v>595</v>
      </c>
      <c r="P106" s="21" t="s">
        <v>596</v>
      </c>
      <c r="Q106" s="25" t="s">
        <v>212</v>
      </c>
      <c r="R106" s="21" t="s">
        <v>597</v>
      </c>
      <c r="S106" s="117">
        <v>2020</v>
      </c>
      <c r="T106" s="100" t="s">
        <v>1109</v>
      </c>
      <c r="U106" s="101" t="s">
        <v>1110</v>
      </c>
      <c r="V106" s="100" t="s">
        <v>1110</v>
      </c>
      <c r="W106" s="105" t="s">
        <v>1120</v>
      </c>
      <c r="X106" s="105" t="s">
        <v>1115</v>
      </c>
      <c r="Y106" s="62" t="str">
        <f t="shared" si="8"/>
        <v>INDEFINIDA</v>
      </c>
      <c r="Z106" s="30" t="str">
        <f t="shared" si="9"/>
        <v>CLASIFICADA</v>
      </c>
      <c r="AA106" s="29" t="str">
        <f t="shared" si="7"/>
        <v>TOTAL</v>
      </c>
      <c r="AB106" s="30" t="str">
        <f>IFERROR(VLOOKUP(W106,BD!$G$6:$H$8,2,0),"PENDIENTE TIPO DE INFORMACIÓN CONTENIDA")</f>
        <v>Art. 18, Ley 1712 de 2014. Num. c: Los secretos comerciales, industriales y profesionales.</v>
      </c>
      <c r="AC106" s="30" t="str">
        <f>IFERROR(VLOOKUP(#REF!,BD!$K$6:$L$8,2,0),"NO APLICA")</f>
        <v>NO APLICA</v>
      </c>
      <c r="AD106" s="58" t="str">
        <f t="shared" si="10"/>
        <v>Ley 256 de 1996 (Normas sobre competencia desleal). Artículo 16: Violación de Secretos.</v>
      </c>
    </row>
    <row r="107" spans="1:30" ht="90" x14ac:dyDescent="0.2">
      <c r="A107" s="43">
        <v>101</v>
      </c>
      <c r="B107" s="7" t="s">
        <v>696</v>
      </c>
      <c r="C107" s="3" t="s">
        <v>593</v>
      </c>
      <c r="D107" s="12" t="s">
        <v>540</v>
      </c>
      <c r="E107" s="26" t="b">
        <f>IF(F107=BD!$C$12,'Matriz Final'!D107,IF(F107=BD!$C$13,"CUSTODIO",IF(F107=BD!$C$14,"DTI",IF(F107=BD!$C$15,D107&amp;"/ CUSTODIO",IF(F107=BD!$C$16,D107&amp;"/ CUSTODIO / DTI")))))</f>
        <v>0</v>
      </c>
      <c r="F107" s="12" t="s">
        <v>1173</v>
      </c>
      <c r="G107" s="12" t="s">
        <v>540</v>
      </c>
      <c r="H107" s="51" t="b">
        <f>IF(F107=BD!$C$13,"X",IF(F107=BD!$C$15,"X",IF(F107=BD!$C$16,"X")))</f>
        <v>0</v>
      </c>
      <c r="I107" s="85" t="s">
        <v>1140</v>
      </c>
      <c r="J107" s="87" t="s">
        <v>1190</v>
      </c>
      <c r="K107" s="13" t="s">
        <v>84</v>
      </c>
      <c r="L107" s="21" t="s">
        <v>545</v>
      </c>
      <c r="M107" s="21" t="s">
        <v>697</v>
      </c>
      <c r="N107" s="2"/>
      <c r="O107" s="2" t="s">
        <v>595</v>
      </c>
      <c r="P107" s="21" t="s">
        <v>647</v>
      </c>
      <c r="Q107" s="25" t="s">
        <v>83</v>
      </c>
      <c r="R107" s="21" t="s">
        <v>597</v>
      </c>
      <c r="S107" s="104"/>
      <c r="T107" s="100" t="s">
        <v>1109</v>
      </c>
      <c r="U107" s="101" t="s">
        <v>1110</v>
      </c>
      <c r="V107" s="100" t="s">
        <v>1110</v>
      </c>
      <c r="W107" s="105" t="s">
        <v>1120</v>
      </c>
      <c r="X107" s="105" t="s">
        <v>1115</v>
      </c>
      <c r="Y107" s="62" t="str">
        <f t="shared" si="8"/>
        <v>INDEFINIDA</v>
      </c>
      <c r="Z107" s="30" t="str">
        <f t="shared" si="9"/>
        <v>CLASIFICADA</v>
      </c>
      <c r="AA107" s="29" t="str">
        <f t="shared" si="7"/>
        <v>TOTAL</v>
      </c>
      <c r="AB107" s="30" t="str">
        <f>IFERROR(VLOOKUP(W107,BD!$G$6:$H$8,2,0),"PENDIENTE TIPO DE INFORMACIÓN CONTENIDA")</f>
        <v>Art. 18, Ley 1712 de 2014. Num. c: Los secretos comerciales, industriales y profesionales.</v>
      </c>
      <c r="AC107" s="30" t="str">
        <f>IFERROR(VLOOKUP(#REF!,BD!$K$6:$L$8,2,0),"NO APLICA")</f>
        <v>NO APLICA</v>
      </c>
      <c r="AD107" s="58" t="str">
        <f t="shared" si="10"/>
        <v>Ley 256 de 1996 (Normas sobre competencia desleal). Artículo 16: Violación de Secretos.</v>
      </c>
    </row>
    <row r="108" spans="1:30" ht="90" x14ac:dyDescent="0.2">
      <c r="A108" s="43">
        <v>102</v>
      </c>
      <c r="B108" s="7" t="s">
        <v>698</v>
      </c>
      <c r="C108" s="3" t="s">
        <v>593</v>
      </c>
      <c r="D108" s="12" t="s">
        <v>540</v>
      </c>
      <c r="E108" s="26" t="b">
        <f>IF(F108=BD!$C$12,'Matriz Final'!D108,IF(F108=BD!$C$13,"CUSTODIO",IF(F108=BD!$C$14,"DTI",IF(F108=BD!$C$15,D108&amp;"/ CUSTODIO",IF(F108=BD!$C$16,D108&amp;"/ CUSTODIO / DTI")))))</f>
        <v>0</v>
      </c>
      <c r="F108" s="12"/>
      <c r="G108" s="12" t="s">
        <v>540</v>
      </c>
      <c r="H108" s="51" t="b">
        <f>IF(F108=BD!$C$13,"X",IF(F108=BD!$C$15,"X",IF(F108=BD!$C$16,"X")))</f>
        <v>0</v>
      </c>
      <c r="I108" s="85"/>
      <c r="J108" s="86" t="s">
        <v>1042</v>
      </c>
      <c r="K108" s="13" t="s">
        <v>542</v>
      </c>
      <c r="L108" s="21" t="s">
        <v>543</v>
      </c>
      <c r="M108" s="21" t="s">
        <v>699</v>
      </c>
      <c r="N108" s="2"/>
      <c r="O108" s="2" t="s">
        <v>595</v>
      </c>
      <c r="P108" s="21" t="s">
        <v>596</v>
      </c>
      <c r="Q108" s="25" t="s">
        <v>541</v>
      </c>
      <c r="R108" s="21" t="s">
        <v>597</v>
      </c>
      <c r="S108" s="104" t="s">
        <v>1042</v>
      </c>
      <c r="T108" s="100"/>
      <c r="U108" s="101"/>
      <c r="V108" s="100"/>
      <c r="W108" s="105"/>
      <c r="X108" s="118"/>
      <c r="Y108" s="62" t="str">
        <f t="shared" si="8"/>
        <v>NO APLICA</v>
      </c>
      <c r="Z108" s="30" t="str">
        <f t="shared" si="9"/>
        <v>PENDIENTE CLASIFICAR POR CONFIDENCIALIDAD</v>
      </c>
      <c r="AA108" s="29" t="str">
        <f t="shared" si="7"/>
        <v>NO APLICA</v>
      </c>
      <c r="AB108" s="30" t="str">
        <f>IFERROR(VLOOKUP(W108,BD!$G$6:$H$8,2,0),"PENDIENTE TIPO DE INFORMACIÓN CONTENIDA")</f>
        <v>PENDIENTE TIPO DE INFORMACIÓN CONTENIDA</v>
      </c>
      <c r="AC108" s="30" t="str">
        <f>IFERROR(VLOOKUP(#REF!,BD!$K$6:$L$8,2,0),"NO APLICA")</f>
        <v>NO APLICA</v>
      </c>
      <c r="AD108" s="58" t="str">
        <f t="shared" si="10"/>
        <v>NO APLICA</v>
      </c>
    </row>
    <row r="109" spans="1:30" ht="90" x14ac:dyDescent="0.2">
      <c r="A109" s="43">
        <v>103</v>
      </c>
      <c r="B109" s="7" t="s">
        <v>698</v>
      </c>
      <c r="C109" s="3" t="s">
        <v>593</v>
      </c>
      <c r="D109" s="12" t="s">
        <v>540</v>
      </c>
      <c r="E109" s="26" t="str">
        <f>IF(F109=BD!$C$12,'Matriz Final'!D109,IF(F109=BD!$C$13,"CUSTODIO",IF(F109=BD!$C$14,"DTI",IF(F109=BD!$C$15,D109&amp;"/ CUSTODIO",IF(F109=BD!$C$16,D109&amp;"/ CUSTODIO / DTI")))))</f>
        <v>DTI</v>
      </c>
      <c r="F109" s="12" t="s">
        <v>1142</v>
      </c>
      <c r="G109" s="12" t="s">
        <v>540</v>
      </c>
      <c r="H109" s="51" t="b">
        <f>IF(F109=BD!$C$13,"X",IF(F109=BD!$C$15,"X",IF(F109=BD!$C$16,"X")))</f>
        <v>0</v>
      </c>
      <c r="I109" s="85" t="s">
        <v>1140</v>
      </c>
      <c r="J109" s="87" t="s">
        <v>1190</v>
      </c>
      <c r="K109" s="13" t="s">
        <v>10</v>
      </c>
      <c r="L109" s="21" t="s">
        <v>139</v>
      </c>
      <c r="M109" s="21" t="s">
        <v>700</v>
      </c>
      <c r="N109" s="2"/>
      <c r="O109" s="2" t="s">
        <v>595</v>
      </c>
      <c r="P109" s="21" t="s">
        <v>596</v>
      </c>
      <c r="Q109" s="25" t="s">
        <v>91</v>
      </c>
      <c r="R109" s="21" t="s">
        <v>597</v>
      </c>
      <c r="S109" s="104"/>
      <c r="T109" s="100" t="s">
        <v>1118</v>
      </c>
      <c r="U109" s="101" t="s">
        <v>1119</v>
      </c>
      <c r="V109" s="101" t="s">
        <v>1119</v>
      </c>
      <c r="W109" s="105" t="s">
        <v>1120</v>
      </c>
      <c r="X109" s="105" t="s">
        <v>1115</v>
      </c>
      <c r="Y109" s="62" t="str">
        <f t="shared" si="8"/>
        <v>INDEFINIDA</v>
      </c>
      <c r="Z109" s="30" t="str">
        <f t="shared" si="9"/>
        <v>CLASIFICADA</v>
      </c>
      <c r="AA109" s="29" t="str">
        <f t="shared" si="7"/>
        <v>TOTAL</v>
      </c>
      <c r="AB109" s="30" t="str">
        <f>IFERROR(VLOOKUP(W109,BD!$G$6:$H$8,2,0),"PENDIENTE TIPO DE INFORMACIÓN CONTENIDA")</f>
        <v>Art. 18, Ley 1712 de 2014. Num. c: Los secretos comerciales, industriales y profesionales.</v>
      </c>
      <c r="AC109" s="30" t="str">
        <f>IFERROR(VLOOKUP(#REF!,BD!$K$6:$L$8,2,0),"NO APLICA")</f>
        <v>NO APLICA</v>
      </c>
      <c r="AD109" s="58" t="str">
        <f t="shared" si="10"/>
        <v>Ley 256 de 1996 (Normas sobre competencia desleal). Artículo 16: Violación de Secretos.</v>
      </c>
    </row>
    <row r="110" spans="1:30" ht="90.75" thickBot="1" x14ac:dyDescent="0.25">
      <c r="A110" s="43">
        <v>104</v>
      </c>
      <c r="B110" s="7" t="s">
        <v>696</v>
      </c>
      <c r="C110" s="3" t="s">
        <v>593</v>
      </c>
      <c r="D110" s="12" t="s">
        <v>540</v>
      </c>
      <c r="E110" s="26" t="b">
        <f>IF(F110=BD!$C$12,'Matriz Final'!D110,IF(F110=BD!$C$13,"CUSTODIO",IF(F110=BD!$C$14,"DTI",IF(F110=BD!$C$15,D110&amp;"/ CUSTODIO",IF(F110=BD!$C$16,D110&amp;"/ CUSTODIO / DTI")))))</f>
        <v>0</v>
      </c>
      <c r="F110" s="12"/>
      <c r="G110" s="12" t="s">
        <v>540</v>
      </c>
      <c r="H110" s="51" t="b">
        <f>IF(F110=BD!$C$13,"X",IF(F110=BD!$C$15,"X",IF(F110=BD!$C$16,"X")))</f>
        <v>0</v>
      </c>
      <c r="I110" s="85"/>
      <c r="J110" s="86" t="s">
        <v>1042</v>
      </c>
      <c r="K110" s="13" t="s">
        <v>25</v>
      </c>
      <c r="L110" s="21" t="s">
        <v>544</v>
      </c>
      <c r="M110" s="21" t="s">
        <v>701</v>
      </c>
      <c r="N110" s="2"/>
      <c r="O110" s="2" t="s">
        <v>595</v>
      </c>
      <c r="P110" s="21" t="s">
        <v>596</v>
      </c>
      <c r="Q110" s="25" t="s">
        <v>27</v>
      </c>
      <c r="R110" s="21" t="s">
        <v>597</v>
      </c>
      <c r="S110" s="104" t="s">
        <v>1042</v>
      </c>
      <c r="T110" s="100"/>
      <c r="U110" s="101"/>
      <c r="V110" s="100"/>
      <c r="W110" s="105"/>
      <c r="X110" s="118"/>
      <c r="Y110" s="62" t="str">
        <f t="shared" si="8"/>
        <v>NO APLICA</v>
      </c>
      <c r="Z110" s="30" t="str">
        <f t="shared" si="9"/>
        <v>PENDIENTE CLASIFICAR POR CONFIDENCIALIDAD</v>
      </c>
      <c r="AA110" s="29" t="str">
        <f t="shared" si="7"/>
        <v>NO APLICA</v>
      </c>
      <c r="AB110" s="30" t="str">
        <f>IFERROR(VLOOKUP(W110,BD!$G$6:$H$8,2,0),"PENDIENTE TIPO DE INFORMACIÓN CONTENIDA")</f>
        <v>PENDIENTE TIPO DE INFORMACIÓN CONTENIDA</v>
      </c>
      <c r="AC110" s="30" t="str">
        <f>IFERROR(VLOOKUP(#REF!,BD!$K$6:$L$8,2,0),"NO APLICA")</f>
        <v>NO APLICA</v>
      </c>
      <c r="AD110" s="58" t="str">
        <f t="shared" si="10"/>
        <v>NO APLICA</v>
      </c>
    </row>
    <row r="111" spans="1:30" ht="180.75" thickBot="1" x14ac:dyDescent="0.25">
      <c r="A111" s="43">
        <v>105</v>
      </c>
      <c r="B111" s="7" t="s">
        <v>702</v>
      </c>
      <c r="C111" s="3" t="s">
        <v>593</v>
      </c>
      <c r="D111" s="12" t="s">
        <v>242</v>
      </c>
      <c r="E111" s="26" t="str">
        <f>IF(F111=BD!$C$12,'Matriz Final'!D111,IF(F111=BD!$C$13,"CUSTODIO",IF(F111=BD!$C$14,"DTI",IF(F111=BD!$C$15,D111&amp;"/ CUSTODIO",IF(F111=BD!$C$16,D111&amp;"/ CUSTODIO / DTI")))))</f>
        <v>DTI</v>
      </c>
      <c r="F111" s="12" t="s">
        <v>1142</v>
      </c>
      <c r="G111" s="12" t="s">
        <v>242</v>
      </c>
      <c r="H111" s="51" t="b">
        <f>IF(F111=BD!$C$13,"X",IF(F111=BD!$C$15,"X",IF(F111=BD!$C$16,"X")))</f>
        <v>0</v>
      </c>
      <c r="I111" s="85" t="s">
        <v>1140</v>
      </c>
      <c r="J111" s="93" t="s">
        <v>1183</v>
      </c>
      <c r="K111" s="13" t="s">
        <v>251</v>
      </c>
      <c r="L111" s="21" t="s">
        <v>252</v>
      </c>
      <c r="M111" s="21" t="s">
        <v>703</v>
      </c>
      <c r="N111" s="2"/>
      <c r="O111" s="2" t="s">
        <v>595</v>
      </c>
      <c r="P111" s="21" t="s">
        <v>596</v>
      </c>
      <c r="Q111" s="25" t="s">
        <v>250</v>
      </c>
      <c r="R111" s="21" t="s">
        <v>597</v>
      </c>
      <c r="S111" s="104">
        <v>2010</v>
      </c>
      <c r="T111" s="100" t="s">
        <v>1118</v>
      </c>
      <c r="U111" s="101" t="s">
        <v>1119</v>
      </c>
      <c r="V111" s="100" t="s">
        <v>1110</v>
      </c>
      <c r="W111" s="106" t="s">
        <v>1120</v>
      </c>
      <c r="X111" s="105" t="s">
        <v>1115</v>
      </c>
      <c r="Y111" s="62" t="str">
        <f t="shared" si="8"/>
        <v>INDEFINIDA</v>
      </c>
      <c r="Z111" s="30" t="str">
        <f t="shared" si="9"/>
        <v>CLASIFICADA</v>
      </c>
      <c r="AA111" s="29" t="str">
        <f t="shared" si="7"/>
        <v>TOTAL</v>
      </c>
      <c r="AB111" s="30" t="str">
        <f>IFERROR(VLOOKUP(W111,BD!$G$6:$H$8,2,0),"PENDIENTE TIPO DE INFORMACIÓN CONTENIDA")</f>
        <v>Art. 18, Ley 1712 de 2014. Num. c: Los secretos comerciales, industriales y profesionales.</v>
      </c>
      <c r="AC111" s="30" t="str">
        <f>IFERROR(VLOOKUP(#REF!,BD!$K$6:$L$8,2,0),"NO APLICA")</f>
        <v>NO APLICA</v>
      </c>
      <c r="AD111" s="58" t="str">
        <f t="shared" si="10"/>
        <v>Ley 256 de 1996 (Normas sobre competencia desleal). Artículo 16: Violación de Secretos.</v>
      </c>
    </row>
    <row r="112" spans="1:30" ht="180.75" thickBot="1" x14ac:dyDescent="0.25">
      <c r="A112" s="43">
        <v>106</v>
      </c>
      <c r="B112" s="7" t="s">
        <v>702</v>
      </c>
      <c r="C112" s="3" t="s">
        <v>593</v>
      </c>
      <c r="D112" s="12" t="s">
        <v>242</v>
      </c>
      <c r="E112" s="26" t="str">
        <f>IF(F112=BD!$C$12,'Matriz Final'!D112,IF(F112=BD!$C$13,"CUSTODIO",IF(F112=BD!$C$14,"DTI",IF(F112=BD!$C$15,D112&amp;"/ CUSTODIO",IF(F112=BD!$C$16,D112&amp;"/ CUSTODIO / DTI")))))</f>
        <v>DTI</v>
      </c>
      <c r="F112" s="12" t="s">
        <v>1142</v>
      </c>
      <c r="G112" s="12" t="s">
        <v>242</v>
      </c>
      <c r="H112" s="51" t="b">
        <f>IF(F112=BD!$C$13,"X",IF(F112=BD!$C$15,"X",IF(F112=BD!$C$16,"X")))</f>
        <v>0</v>
      </c>
      <c r="I112" s="85" t="s">
        <v>1140</v>
      </c>
      <c r="J112" s="93" t="s">
        <v>1183</v>
      </c>
      <c r="K112" s="13" t="s">
        <v>251</v>
      </c>
      <c r="L112" s="21" t="s">
        <v>253</v>
      </c>
      <c r="M112" s="21" t="s">
        <v>703</v>
      </c>
      <c r="N112" s="2"/>
      <c r="O112" s="2" t="s">
        <v>595</v>
      </c>
      <c r="P112" s="21" t="s">
        <v>596</v>
      </c>
      <c r="Q112" s="25" t="s">
        <v>250</v>
      </c>
      <c r="R112" s="21" t="s">
        <v>597</v>
      </c>
      <c r="S112" s="104">
        <v>2010</v>
      </c>
      <c r="T112" s="100" t="s">
        <v>1118</v>
      </c>
      <c r="U112" s="101" t="s">
        <v>1119</v>
      </c>
      <c r="V112" s="100" t="s">
        <v>1110</v>
      </c>
      <c r="W112" s="106" t="s">
        <v>1120</v>
      </c>
      <c r="X112" s="105" t="s">
        <v>1115</v>
      </c>
      <c r="Y112" s="62" t="str">
        <f t="shared" si="8"/>
        <v>INDEFINIDA</v>
      </c>
      <c r="Z112" s="30" t="str">
        <f t="shared" ref="Z112:Z143" si="11">IF(T112&lt;&gt;"",IF(T112&lt;&gt;"PÚBLICA","CLASIFICADA","PÚBLICA"),"PENDIENTE CLASIFICAR POR CONFIDENCIALIDAD")</f>
        <v>CLASIFICADA</v>
      </c>
      <c r="AA112" s="29" t="str">
        <f t="shared" si="7"/>
        <v>TOTAL</v>
      </c>
      <c r="AB112" s="30" t="str">
        <f>IFERROR(VLOOKUP(W112,BD!$G$6:$H$8,2,0),"PENDIENTE TIPO DE INFORMACIÓN CONTENIDA")</f>
        <v>Art. 18, Ley 1712 de 2014. Num. c: Los secretos comerciales, industriales y profesionales.</v>
      </c>
      <c r="AC112" s="30" t="str">
        <f>IFERROR(VLOOKUP(#REF!,BD!$K$6:$L$8,2,0),"NO APLICA")</f>
        <v>NO APLICA</v>
      </c>
      <c r="AD112" s="58" t="str">
        <f t="shared" ref="AD112:AD143" si="12">IF(LEFT(W112,9)="Numeral_A","Constitución Política de Colombia [Const.], 1991, art. 15.",IF(LEFT(W112,9)="Numeral_C","Ley 256 de 1996 (Normas sobre competencia desleal). Artículo 16: Violación de Secretos.","NO APLICA"))</f>
        <v>Ley 256 de 1996 (Normas sobre competencia desleal). Artículo 16: Violación de Secretos.</v>
      </c>
    </row>
    <row r="113" spans="1:30" ht="180" x14ac:dyDescent="0.2">
      <c r="A113" s="43">
        <v>107</v>
      </c>
      <c r="B113" s="7" t="s">
        <v>704</v>
      </c>
      <c r="C113" s="3" t="s">
        <v>593</v>
      </c>
      <c r="D113" s="12" t="s">
        <v>242</v>
      </c>
      <c r="E113" s="26" t="str">
        <f>IF(F113=BD!$C$12,'Matriz Final'!D113,IF(F113=BD!$C$13,"CUSTODIO",IF(F113=BD!$C$14,"DTI",IF(F113=BD!$C$15,D113&amp;"/ CUSTODIO",IF(F113=BD!$C$16,D113&amp;"/ CUSTODIO / DTI")))))</f>
        <v>DTI</v>
      </c>
      <c r="F113" s="12" t="s">
        <v>1142</v>
      </c>
      <c r="G113" s="12" t="s">
        <v>242</v>
      </c>
      <c r="H113" s="51" t="b">
        <f>IF(F113=BD!$C$13,"X",IF(F113=BD!$C$15,"X",IF(F113=BD!$C$16,"X")))</f>
        <v>0</v>
      </c>
      <c r="I113" s="85" t="s">
        <v>1147</v>
      </c>
      <c r="J113" s="87" t="s">
        <v>1154</v>
      </c>
      <c r="K113" s="14" t="s">
        <v>255</v>
      </c>
      <c r="L113" s="2"/>
      <c r="M113" s="21" t="s">
        <v>705</v>
      </c>
      <c r="N113" s="2"/>
      <c r="O113" s="2" t="s">
        <v>595</v>
      </c>
      <c r="P113" s="21" t="s">
        <v>596</v>
      </c>
      <c r="Q113" s="25" t="s">
        <v>254</v>
      </c>
      <c r="R113" s="21" t="s">
        <v>597</v>
      </c>
      <c r="S113" s="104">
        <v>1994</v>
      </c>
      <c r="T113" s="100" t="s">
        <v>1109</v>
      </c>
      <c r="U113" s="101" t="s">
        <v>1110</v>
      </c>
      <c r="V113" s="100" t="s">
        <v>1110</v>
      </c>
      <c r="W113" s="106" t="s">
        <v>1111</v>
      </c>
      <c r="X113" s="105" t="s">
        <v>1122</v>
      </c>
      <c r="Y113" s="62" t="str">
        <f t="shared" si="8"/>
        <v>INDEFINIDA</v>
      </c>
      <c r="Z113" s="30" t="str">
        <f t="shared" si="11"/>
        <v>CLASIFICADA</v>
      </c>
      <c r="AA113" s="29" t="str">
        <f t="shared" si="7"/>
        <v>TOTAL</v>
      </c>
      <c r="AB113" s="30" t="str">
        <f>IFERROR(VLOOKUP(W113,BD!$G$6:$H$8,2,0),"PENDIENTE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13" s="30" t="str">
        <f>IFERROR(VLOOKUP(#REF!,BD!$K$6:$L$8,2,0),"NO APLICA")</f>
        <v>NO APLICA</v>
      </c>
      <c r="AD113" s="58" t="str">
        <f t="shared" si="12"/>
        <v>Constitución Política de Colombia [Const.], 1991, art. 15.</v>
      </c>
    </row>
    <row r="114" spans="1:30" ht="191.25" x14ac:dyDescent="0.2">
      <c r="A114" s="43">
        <v>108</v>
      </c>
      <c r="B114" s="7" t="s">
        <v>706</v>
      </c>
      <c r="C114" s="3" t="s">
        <v>593</v>
      </c>
      <c r="D114" s="12" t="s">
        <v>242</v>
      </c>
      <c r="E114" s="26" t="str">
        <f>IF(F114=BD!$C$12,'Matriz Final'!D114,IF(F114=BD!$C$13,"CUSTODIO",IF(F114=BD!$C$14,"DTI",IF(F114=BD!$C$15,D114&amp;"/ CUSTODIO",IF(F114=BD!$C$16,D114&amp;"/ CUSTODIO / DTI")))))</f>
        <v>DTI</v>
      </c>
      <c r="F114" s="12" t="s">
        <v>1142</v>
      </c>
      <c r="G114" s="12" t="s">
        <v>242</v>
      </c>
      <c r="H114" s="51" t="b">
        <f>IF(F114=BD!$C$13,"X",IF(F114=BD!$C$15,"X",IF(F114=BD!$C$16,"X")))</f>
        <v>0</v>
      </c>
      <c r="I114" s="85" t="s">
        <v>1140</v>
      </c>
      <c r="J114" s="87" t="s">
        <v>1190</v>
      </c>
      <c r="K114" s="13" t="s">
        <v>141</v>
      </c>
      <c r="L114" s="21" t="s">
        <v>258</v>
      </c>
      <c r="M114" s="21" t="s">
        <v>707</v>
      </c>
      <c r="N114" s="2"/>
      <c r="O114" s="2" t="s">
        <v>595</v>
      </c>
      <c r="P114" s="21" t="s">
        <v>596</v>
      </c>
      <c r="Q114" s="25" t="s">
        <v>140</v>
      </c>
      <c r="R114" s="21" t="s">
        <v>597</v>
      </c>
      <c r="S114" s="104">
        <v>2007</v>
      </c>
      <c r="T114" s="102" t="s">
        <v>1118</v>
      </c>
      <c r="U114" s="119" t="s">
        <v>1119</v>
      </c>
      <c r="V114" s="102" t="s">
        <v>1119</v>
      </c>
      <c r="W114" s="106" t="s">
        <v>1120</v>
      </c>
      <c r="X114" s="105" t="s">
        <v>1115</v>
      </c>
      <c r="Y114" s="62" t="str">
        <f t="shared" si="8"/>
        <v>INDEFINIDA</v>
      </c>
      <c r="Z114" s="30" t="str">
        <f t="shared" si="11"/>
        <v>CLASIFICADA</v>
      </c>
      <c r="AA114" s="29" t="str">
        <f t="shared" si="7"/>
        <v>TOTAL</v>
      </c>
      <c r="AB114" s="30" t="str">
        <f>IFERROR(VLOOKUP(W114,BD!$G$6:$H$8,2,0),"PENDIENTE TIPO DE INFORMACIÓN CONTENIDA")</f>
        <v>Art. 18, Ley 1712 de 2014. Num. c: Los secretos comerciales, industriales y profesionales.</v>
      </c>
      <c r="AC114" s="30" t="str">
        <f>IFERROR(VLOOKUP(#REF!,BD!$K$6:$L$8,2,0),"NO APLICA")</f>
        <v>NO APLICA</v>
      </c>
      <c r="AD114" s="58" t="str">
        <f t="shared" si="12"/>
        <v>Ley 256 de 1996 (Normas sobre competencia desleal). Artículo 16: Violación de Secretos.</v>
      </c>
    </row>
    <row r="115" spans="1:30" ht="191.25" x14ac:dyDescent="0.2">
      <c r="A115" s="43">
        <v>109</v>
      </c>
      <c r="B115" s="7" t="s">
        <v>706</v>
      </c>
      <c r="C115" s="3" t="s">
        <v>593</v>
      </c>
      <c r="D115" s="12" t="s">
        <v>242</v>
      </c>
      <c r="E115" s="26" t="str">
        <f>IF(F115=BD!$C$12,'Matriz Final'!D115,IF(F115=BD!$C$13,"CUSTODIO",IF(F115=BD!$C$14,"DTI",IF(F115=BD!$C$15,D115&amp;"/ CUSTODIO",IF(F115=BD!$C$16,D115&amp;"/ CUSTODIO / DTI")))))</f>
        <v>DTI</v>
      </c>
      <c r="F115" s="12" t="s">
        <v>1142</v>
      </c>
      <c r="G115" s="12" t="s">
        <v>242</v>
      </c>
      <c r="H115" s="51" t="b">
        <f>IF(F115=BD!$C$13,"X",IF(F115=BD!$C$15,"X",IF(F115=BD!$C$16,"X")))</f>
        <v>0</v>
      </c>
      <c r="I115" s="85" t="s">
        <v>1140</v>
      </c>
      <c r="J115" s="87" t="s">
        <v>1190</v>
      </c>
      <c r="K115" s="13" t="s">
        <v>141</v>
      </c>
      <c r="L115" s="21" t="s">
        <v>259</v>
      </c>
      <c r="M115" s="21" t="s">
        <v>707</v>
      </c>
      <c r="N115" s="2"/>
      <c r="O115" s="2" t="s">
        <v>595</v>
      </c>
      <c r="P115" s="21" t="s">
        <v>596</v>
      </c>
      <c r="Q115" s="25" t="s">
        <v>140</v>
      </c>
      <c r="R115" s="21" t="s">
        <v>597</v>
      </c>
      <c r="S115" s="104">
        <v>2007</v>
      </c>
      <c r="T115" s="102" t="s">
        <v>1118</v>
      </c>
      <c r="U115" s="119" t="s">
        <v>1119</v>
      </c>
      <c r="V115" s="102" t="s">
        <v>1119</v>
      </c>
      <c r="W115" s="106" t="s">
        <v>1120</v>
      </c>
      <c r="X115" s="105" t="s">
        <v>1115</v>
      </c>
      <c r="Y115" s="62" t="str">
        <f t="shared" si="8"/>
        <v>INDEFINIDA</v>
      </c>
      <c r="Z115" s="30" t="str">
        <f t="shared" si="11"/>
        <v>CLASIFICADA</v>
      </c>
      <c r="AA115" s="29" t="str">
        <f t="shared" si="7"/>
        <v>TOTAL</v>
      </c>
      <c r="AB115" s="30" t="str">
        <f>IFERROR(VLOOKUP(W115,BD!$G$6:$H$8,2,0),"PENDIENTE TIPO DE INFORMACIÓN CONTENIDA")</f>
        <v>Art. 18, Ley 1712 de 2014. Num. c: Los secretos comerciales, industriales y profesionales.</v>
      </c>
      <c r="AC115" s="30" t="str">
        <f>IFERROR(VLOOKUP(#REF!,BD!$K$6:$L$8,2,0),"NO APLICA")</f>
        <v>NO APLICA</v>
      </c>
      <c r="AD115" s="58" t="str">
        <f t="shared" si="12"/>
        <v>Ley 256 de 1996 (Normas sobre competencia desleal). Artículo 16: Violación de Secretos.</v>
      </c>
    </row>
    <row r="116" spans="1:30" ht="191.25" x14ac:dyDescent="0.2">
      <c r="A116" s="43">
        <v>110</v>
      </c>
      <c r="B116" s="7" t="s">
        <v>706</v>
      </c>
      <c r="C116" s="3" t="s">
        <v>593</v>
      </c>
      <c r="D116" s="12" t="s">
        <v>242</v>
      </c>
      <c r="E116" s="26" t="str">
        <f>IF(F116=BD!$C$12,'Matriz Final'!D116,IF(F116=BD!$C$13,"CUSTODIO",IF(F116=BD!$C$14,"DTI",IF(F116=BD!$C$15,D116&amp;"/ CUSTODIO",IF(F116=BD!$C$16,D116&amp;"/ CUSTODIO / DTI")))))</f>
        <v>DTI</v>
      </c>
      <c r="F116" s="12" t="s">
        <v>1142</v>
      </c>
      <c r="G116" s="12" t="s">
        <v>242</v>
      </c>
      <c r="H116" s="51" t="b">
        <f>IF(F116=BD!$C$13,"X",IF(F116=BD!$C$15,"X",IF(F116=BD!$C$16,"X")))</f>
        <v>0</v>
      </c>
      <c r="I116" s="85" t="s">
        <v>1140</v>
      </c>
      <c r="J116" s="87" t="s">
        <v>1190</v>
      </c>
      <c r="K116" s="13" t="s">
        <v>141</v>
      </c>
      <c r="L116" s="21" t="s">
        <v>260</v>
      </c>
      <c r="M116" s="21" t="s">
        <v>707</v>
      </c>
      <c r="N116" s="2"/>
      <c r="O116" s="2" t="s">
        <v>595</v>
      </c>
      <c r="P116" s="21" t="s">
        <v>596</v>
      </c>
      <c r="Q116" s="25" t="s">
        <v>140</v>
      </c>
      <c r="R116" s="21" t="s">
        <v>597</v>
      </c>
      <c r="S116" s="104">
        <v>2007</v>
      </c>
      <c r="T116" s="102" t="s">
        <v>1118</v>
      </c>
      <c r="U116" s="119" t="s">
        <v>1119</v>
      </c>
      <c r="V116" s="102" t="s">
        <v>1119</v>
      </c>
      <c r="W116" s="106" t="s">
        <v>1120</v>
      </c>
      <c r="X116" s="105" t="s">
        <v>1115</v>
      </c>
      <c r="Y116" s="62" t="str">
        <f t="shared" si="8"/>
        <v>INDEFINIDA</v>
      </c>
      <c r="Z116" s="30" t="str">
        <f t="shared" si="11"/>
        <v>CLASIFICADA</v>
      </c>
      <c r="AA116" s="29" t="str">
        <f t="shared" si="7"/>
        <v>TOTAL</v>
      </c>
      <c r="AB116" s="30" t="str">
        <f>IFERROR(VLOOKUP(W116,BD!$G$6:$H$8,2,0),"PENDIENTE TIPO DE INFORMACIÓN CONTENIDA")</f>
        <v>Art. 18, Ley 1712 de 2014. Num. c: Los secretos comerciales, industriales y profesionales.</v>
      </c>
      <c r="AC116" s="30" t="str">
        <f>IFERROR(VLOOKUP(#REF!,BD!$K$6:$L$8,2,0),"NO APLICA")</f>
        <v>NO APLICA</v>
      </c>
      <c r="AD116" s="58" t="str">
        <f t="shared" si="12"/>
        <v>Ley 256 de 1996 (Normas sobre competencia desleal). Artículo 16: Violación de Secretos.</v>
      </c>
    </row>
    <row r="117" spans="1:30" ht="191.25" x14ac:dyDescent="0.2">
      <c r="A117" s="43">
        <v>111</v>
      </c>
      <c r="B117" s="7" t="s">
        <v>706</v>
      </c>
      <c r="C117" s="3" t="s">
        <v>593</v>
      </c>
      <c r="D117" s="12" t="s">
        <v>242</v>
      </c>
      <c r="E117" s="26" t="str">
        <f>IF(F117=BD!$C$12,'Matriz Final'!D117,IF(F117=BD!$C$13,"CUSTODIO",IF(F117=BD!$C$14,"DTI",IF(F117=BD!$C$15,D117&amp;"/ CUSTODIO",IF(F117=BD!$C$16,D117&amp;"/ CUSTODIO / DTI")))))</f>
        <v>DTI</v>
      </c>
      <c r="F117" s="12" t="s">
        <v>1142</v>
      </c>
      <c r="G117" s="12" t="s">
        <v>242</v>
      </c>
      <c r="H117" s="51" t="b">
        <f>IF(F117=BD!$C$13,"X",IF(F117=BD!$C$15,"X",IF(F117=BD!$C$16,"X")))</f>
        <v>0</v>
      </c>
      <c r="I117" s="85" t="s">
        <v>1140</v>
      </c>
      <c r="J117" s="87" t="s">
        <v>1190</v>
      </c>
      <c r="K117" s="13" t="s">
        <v>141</v>
      </c>
      <c r="L117" s="21" t="s">
        <v>261</v>
      </c>
      <c r="M117" s="21" t="s">
        <v>707</v>
      </c>
      <c r="N117" s="2"/>
      <c r="O117" s="2" t="s">
        <v>595</v>
      </c>
      <c r="P117" s="21" t="s">
        <v>596</v>
      </c>
      <c r="Q117" s="25" t="s">
        <v>140</v>
      </c>
      <c r="R117" s="21" t="s">
        <v>597</v>
      </c>
      <c r="S117" s="104">
        <v>2007</v>
      </c>
      <c r="T117" s="102" t="s">
        <v>1118</v>
      </c>
      <c r="U117" s="119" t="s">
        <v>1119</v>
      </c>
      <c r="V117" s="102" t="s">
        <v>1119</v>
      </c>
      <c r="W117" s="106" t="s">
        <v>1120</v>
      </c>
      <c r="X117" s="105" t="s">
        <v>1115</v>
      </c>
      <c r="Y117" s="62" t="str">
        <f t="shared" si="8"/>
        <v>INDEFINIDA</v>
      </c>
      <c r="Z117" s="30" t="str">
        <f t="shared" si="11"/>
        <v>CLASIFICADA</v>
      </c>
      <c r="AA117" s="29" t="str">
        <f t="shared" si="7"/>
        <v>TOTAL</v>
      </c>
      <c r="AB117" s="30" t="str">
        <f>IFERROR(VLOOKUP(W117,BD!$G$6:$H$8,2,0),"PENDIENTE TIPO DE INFORMACIÓN CONTENIDA")</f>
        <v>Art. 18, Ley 1712 de 2014. Num. c: Los secretos comerciales, industriales y profesionales.</v>
      </c>
      <c r="AC117" s="30" t="str">
        <f>IFERROR(VLOOKUP(#REF!,BD!$K$6:$L$8,2,0),"NO APLICA")</f>
        <v>NO APLICA</v>
      </c>
      <c r="AD117" s="58" t="str">
        <f t="shared" si="12"/>
        <v>Ley 256 de 1996 (Normas sobre competencia desleal). Artículo 16: Violación de Secretos.</v>
      </c>
    </row>
    <row r="118" spans="1:30" ht="180" x14ac:dyDescent="0.2">
      <c r="A118" s="43">
        <v>112</v>
      </c>
      <c r="B118" s="7" t="s">
        <v>704</v>
      </c>
      <c r="C118" s="3" t="s">
        <v>593</v>
      </c>
      <c r="D118" s="12" t="s">
        <v>242</v>
      </c>
      <c r="E118" s="26" t="str">
        <f>IF(F118=BD!$C$12,'Matriz Final'!D118,IF(F118=BD!$C$13,"CUSTODIO",IF(F118=BD!$C$14,"DTI",IF(F118=BD!$C$15,D118&amp;"/ CUSTODIO",IF(F118=BD!$C$16,D118&amp;"/ CUSTODIO / DTI")))))</f>
        <v>DTI</v>
      </c>
      <c r="F118" s="12" t="s">
        <v>1142</v>
      </c>
      <c r="G118" s="12" t="s">
        <v>242</v>
      </c>
      <c r="H118" s="51" t="b">
        <f>IF(F118=BD!$C$13,"X",IF(F118=BD!$C$15,"X",IF(F118=BD!$C$16,"X")))</f>
        <v>0</v>
      </c>
      <c r="I118" s="85" t="s">
        <v>1137</v>
      </c>
      <c r="J118" s="87"/>
      <c r="K118" s="13" t="s">
        <v>99</v>
      </c>
      <c r="L118" s="21" t="s">
        <v>243</v>
      </c>
      <c r="M118" s="21" t="s">
        <v>708</v>
      </c>
      <c r="N118" s="2"/>
      <c r="O118" s="2" t="s">
        <v>595</v>
      </c>
      <c r="P118" s="21" t="s">
        <v>596</v>
      </c>
      <c r="Q118" s="25" t="s">
        <v>98</v>
      </c>
      <c r="R118" s="21" t="s">
        <v>597</v>
      </c>
      <c r="S118" s="104">
        <v>1995</v>
      </c>
      <c r="T118" s="100" t="s">
        <v>1118</v>
      </c>
      <c r="U118" s="101" t="s">
        <v>1126</v>
      </c>
      <c r="V118" s="100" t="s">
        <v>1110</v>
      </c>
      <c r="W118" s="106" t="s">
        <v>1111</v>
      </c>
      <c r="X118" s="105" t="s">
        <v>1122</v>
      </c>
      <c r="Y118" s="62" t="str">
        <f t="shared" si="8"/>
        <v>INDEFINIDA</v>
      </c>
      <c r="Z118" s="30" t="str">
        <f t="shared" si="11"/>
        <v>CLASIFICADA</v>
      </c>
      <c r="AA118" s="29" t="str">
        <f t="shared" si="7"/>
        <v>TOTAL</v>
      </c>
      <c r="AB118" s="30" t="str">
        <f>IFERROR(VLOOKUP(W118,BD!$G$6:$H$8,2,0),"PENDIENTE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18" s="30" t="str">
        <f>IFERROR(VLOOKUP(#REF!,BD!$K$6:$L$8,2,0),"NO APLICA")</f>
        <v>NO APLICA</v>
      </c>
      <c r="AD118" s="58" t="str">
        <f t="shared" si="12"/>
        <v>Constitución Política de Colombia [Const.], 1991, art. 15.</v>
      </c>
    </row>
    <row r="119" spans="1:30" ht="180" x14ac:dyDescent="0.2">
      <c r="A119" s="43">
        <v>113</v>
      </c>
      <c r="B119" s="7" t="s">
        <v>704</v>
      </c>
      <c r="C119" s="3" t="s">
        <v>593</v>
      </c>
      <c r="D119" s="12" t="s">
        <v>242</v>
      </c>
      <c r="E119" s="26" t="str">
        <f>IF(F119=BD!$C$12,'Matriz Final'!D119,IF(F119=BD!$C$13,"CUSTODIO",IF(F119=BD!$C$14,"DTI",IF(F119=BD!$C$15,D119&amp;"/ CUSTODIO",IF(F119=BD!$C$16,D119&amp;"/ CUSTODIO / DTI")))))</f>
        <v>DTI</v>
      </c>
      <c r="F119" s="12" t="s">
        <v>1142</v>
      </c>
      <c r="G119" s="12" t="s">
        <v>242</v>
      </c>
      <c r="H119" s="51" t="b">
        <f>IF(F119=BD!$C$13,"X",IF(F119=BD!$C$15,"X",IF(F119=BD!$C$16,"X")))</f>
        <v>0</v>
      </c>
      <c r="I119" s="85"/>
      <c r="J119" s="87"/>
      <c r="K119" s="13" t="s">
        <v>99</v>
      </c>
      <c r="L119" s="21" t="s">
        <v>244</v>
      </c>
      <c r="M119" s="21" t="s">
        <v>709</v>
      </c>
      <c r="N119" s="2"/>
      <c r="O119" s="2" t="s">
        <v>595</v>
      </c>
      <c r="P119" s="21" t="s">
        <v>596</v>
      </c>
      <c r="Q119" s="25" t="s">
        <v>98</v>
      </c>
      <c r="R119" s="21" t="s">
        <v>597</v>
      </c>
      <c r="S119" s="104">
        <v>1995</v>
      </c>
      <c r="T119" s="100" t="s">
        <v>1118</v>
      </c>
      <c r="U119" s="101" t="s">
        <v>1126</v>
      </c>
      <c r="V119" s="100" t="s">
        <v>1110</v>
      </c>
      <c r="W119" s="106" t="s">
        <v>1111</v>
      </c>
      <c r="X119" s="105" t="s">
        <v>1122</v>
      </c>
      <c r="Y119" s="62" t="str">
        <f t="shared" si="8"/>
        <v>INDEFINIDA</v>
      </c>
      <c r="Z119" s="30" t="str">
        <f t="shared" si="11"/>
        <v>CLASIFICADA</v>
      </c>
      <c r="AA119" s="29" t="str">
        <f t="shared" si="7"/>
        <v>TOTAL</v>
      </c>
      <c r="AB119" s="30" t="str">
        <f>IFERROR(VLOOKUP(W119,BD!$G$6:$H$8,2,0),"PENDIENTE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19" s="30" t="str">
        <f>IFERROR(VLOOKUP(#REF!,BD!$K$6:$L$8,2,0),"NO APLICA")</f>
        <v>NO APLICA</v>
      </c>
      <c r="AD119" s="58" t="str">
        <f t="shared" si="12"/>
        <v>Constitución Política de Colombia [Const.], 1991, art. 15.</v>
      </c>
    </row>
    <row r="120" spans="1:30" ht="306.75" thickBot="1" x14ac:dyDescent="0.25">
      <c r="A120" s="43">
        <v>114</v>
      </c>
      <c r="B120" s="7" t="s">
        <v>704</v>
      </c>
      <c r="C120" s="3" t="s">
        <v>593</v>
      </c>
      <c r="D120" s="12" t="s">
        <v>242</v>
      </c>
      <c r="E120" s="26" t="str">
        <f>IF(F120=BD!$C$12,'Matriz Final'!D120,IF(F120=BD!$C$13,"CUSTODIO",IF(F120=BD!$C$14,"DTI",IF(F120=BD!$C$15,D120&amp;"/ CUSTODIO",IF(F120=BD!$C$16,D120&amp;"/ CUSTODIO / DTI")))))</f>
        <v>DTI</v>
      </c>
      <c r="F120" s="12" t="s">
        <v>1142</v>
      </c>
      <c r="G120" s="12" t="s">
        <v>242</v>
      </c>
      <c r="H120" s="51" t="b">
        <f>IF(F120=BD!$C$13,"X",IF(F120=BD!$C$15,"X",IF(F120=BD!$C$16,"X")))</f>
        <v>0</v>
      </c>
      <c r="I120" s="85" t="s">
        <v>1147</v>
      </c>
      <c r="J120" s="87" t="s">
        <v>1154</v>
      </c>
      <c r="K120" s="13" t="s">
        <v>99</v>
      </c>
      <c r="L120" s="21" t="s">
        <v>245</v>
      </c>
      <c r="M120" s="21" t="s">
        <v>710</v>
      </c>
      <c r="N120" s="2"/>
      <c r="O120" s="2" t="s">
        <v>595</v>
      </c>
      <c r="P120" s="21" t="s">
        <v>647</v>
      </c>
      <c r="Q120" s="25" t="s">
        <v>98</v>
      </c>
      <c r="R120" s="21" t="s">
        <v>597</v>
      </c>
      <c r="S120" s="104">
        <v>2017</v>
      </c>
      <c r="T120" s="100" t="s">
        <v>1109</v>
      </c>
      <c r="U120" s="101" t="s">
        <v>1110</v>
      </c>
      <c r="V120" s="100" t="s">
        <v>1110</v>
      </c>
      <c r="W120" s="106" t="s">
        <v>1111</v>
      </c>
      <c r="X120" s="105" t="s">
        <v>1122</v>
      </c>
      <c r="Y120" s="62" t="str">
        <f t="shared" si="8"/>
        <v>INDEFINIDA</v>
      </c>
      <c r="Z120" s="30" t="str">
        <f t="shared" si="11"/>
        <v>CLASIFICADA</v>
      </c>
      <c r="AA120" s="29" t="str">
        <f t="shared" si="7"/>
        <v>TOTAL</v>
      </c>
      <c r="AB120" s="30" t="str">
        <f>IFERROR(VLOOKUP(W120,BD!$G$6:$H$8,2,0),"PENDIENTE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20" s="30" t="str">
        <f>IFERROR(VLOOKUP(#REF!,BD!$K$6:$L$8,2,0),"NO APLICA")</f>
        <v>NO APLICA</v>
      </c>
      <c r="AD120" s="58" t="str">
        <f t="shared" si="12"/>
        <v>Constitución Política de Colombia [Const.], 1991, art. 15.</v>
      </c>
    </row>
    <row r="121" spans="1:30" ht="294" thickBot="1" x14ac:dyDescent="0.25">
      <c r="A121" s="43">
        <v>115</v>
      </c>
      <c r="B121" s="7" t="s">
        <v>704</v>
      </c>
      <c r="C121" s="3" t="s">
        <v>593</v>
      </c>
      <c r="D121" s="12" t="s">
        <v>242</v>
      </c>
      <c r="E121" s="26" t="str">
        <f>IF(F121=BD!$C$12,'Matriz Final'!D121,IF(F121=BD!$C$13,"CUSTODIO",IF(F121=BD!$C$14,"DTI",IF(F121=BD!$C$15,D121&amp;"/ CUSTODIO",IF(F121=BD!$C$16,D121&amp;"/ CUSTODIO / DTI")))))</f>
        <v>DTI</v>
      </c>
      <c r="F121" s="12" t="s">
        <v>1142</v>
      </c>
      <c r="G121" s="12" t="s">
        <v>242</v>
      </c>
      <c r="H121" s="51" t="b">
        <f>IF(F121=BD!$C$13,"X",IF(F121=BD!$C$15,"X",IF(F121=BD!$C$16,"X")))</f>
        <v>0</v>
      </c>
      <c r="I121" s="85" t="s">
        <v>1148</v>
      </c>
      <c r="J121" s="93" t="s">
        <v>1183</v>
      </c>
      <c r="K121" s="13" t="s">
        <v>99</v>
      </c>
      <c r="L121" s="21" t="s">
        <v>246</v>
      </c>
      <c r="M121" s="21" t="s">
        <v>711</v>
      </c>
      <c r="N121" s="2"/>
      <c r="O121" s="2" t="s">
        <v>595</v>
      </c>
      <c r="P121" s="21" t="s">
        <v>647</v>
      </c>
      <c r="Q121" s="25" t="s">
        <v>98</v>
      </c>
      <c r="R121" s="21" t="s">
        <v>597</v>
      </c>
      <c r="S121" s="104">
        <v>1994</v>
      </c>
      <c r="T121" s="100" t="s">
        <v>1118</v>
      </c>
      <c r="U121" s="101" t="s">
        <v>1119</v>
      </c>
      <c r="V121" s="100" t="s">
        <v>1110</v>
      </c>
      <c r="W121" s="106" t="s">
        <v>1120</v>
      </c>
      <c r="X121" s="105" t="s">
        <v>1115</v>
      </c>
      <c r="Y121" s="62" t="str">
        <f t="shared" si="8"/>
        <v>INDEFINIDA</v>
      </c>
      <c r="Z121" s="30" t="str">
        <f t="shared" si="11"/>
        <v>CLASIFICADA</v>
      </c>
      <c r="AA121" s="29" t="str">
        <f t="shared" si="7"/>
        <v>TOTAL</v>
      </c>
      <c r="AB121" s="30" t="str">
        <f>IFERROR(VLOOKUP(W121,BD!$G$6:$H$8,2,0),"PENDIENTE TIPO DE INFORMACIÓN CONTENIDA")</f>
        <v>Art. 18, Ley 1712 de 2014. Num. c: Los secretos comerciales, industriales y profesionales.</v>
      </c>
      <c r="AC121" s="30" t="str">
        <f>IFERROR(VLOOKUP(#REF!,BD!$K$6:$L$8,2,0),"NO APLICA")</f>
        <v>NO APLICA</v>
      </c>
      <c r="AD121" s="58" t="str">
        <f t="shared" si="12"/>
        <v>Ley 256 de 1996 (Normas sobre competencia desleal). Artículo 16: Violación de Secretos.</v>
      </c>
    </row>
    <row r="122" spans="1:30" ht="294" thickBot="1" x14ac:dyDescent="0.25">
      <c r="A122" s="43">
        <v>116</v>
      </c>
      <c r="B122" s="7" t="s">
        <v>704</v>
      </c>
      <c r="C122" s="3" t="s">
        <v>593</v>
      </c>
      <c r="D122" s="12" t="s">
        <v>242</v>
      </c>
      <c r="E122" s="26" t="str">
        <f>IF(F122=BD!$C$12,'Matriz Final'!D122,IF(F122=BD!$C$13,"CUSTODIO",IF(F122=BD!$C$14,"DTI",IF(F122=BD!$C$15,D122&amp;"/ CUSTODIO",IF(F122=BD!$C$16,D122&amp;"/ CUSTODIO / DTI")))))</f>
        <v>DTI</v>
      </c>
      <c r="F122" s="12" t="s">
        <v>1142</v>
      </c>
      <c r="G122" s="12" t="s">
        <v>242</v>
      </c>
      <c r="H122" s="51" t="b">
        <f>IF(F122=BD!$C$13,"X",IF(F122=BD!$C$15,"X",IF(F122=BD!$C$16,"X")))</f>
        <v>0</v>
      </c>
      <c r="I122" s="85" t="s">
        <v>1148</v>
      </c>
      <c r="J122" s="93" t="s">
        <v>1183</v>
      </c>
      <c r="K122" s="13" t="s">
        <v>99</v>
      </c>
      <c r="L122" s="21" t="s">
        <v>247</v>
      </c>
      <c r="M122" s="21" t="s">
        <v>712</v>
      </c>
      <c r="N122" s="2"/>
      <c r="O122" s="2" t="s">
        <v>595</v>
      </c>
      <c r="P122" s="21" t="s">
        <v>596</v>
      </c>
      <c r="Q122" s="25" t="s">
        <v>98</v>
      </c>
      <c r="R122" s="21" t="s">
        <v>597</v>
      </c>
      <c r="S122" s="104">
        <v>1994</v>
      </c>
      <c r="T122" s="100" t="s">
        <v>1118</v>
      </c>
      <c r="U122" s="101" t="s">
        <v>1126</v>
      </c>
      <c r="V122" s="100" t="s">
        <v>1110</v>
      </c>
      <c r="W122" s="106" t="s">
        <v>1120</v>
      </c>
      <c r="X122" s="105" t="s">
        <v>1115</v>
      </c>
      <c r="Y122" s="62" t="str">
        <f t="shared" si="8"/>
        <v>INDEFINIDA</v>
      </c>
      <c r="Z122" s="30" t="str">
        <f t="shared" si="11"/>
        <v>CLASIFICADA</v>
      </c>
      <c r="AA122" s="29" t="str">
        <f t="shared" si="7"/>
        <v>TOTAL</v>
      </c>
      <c r="AB122" s="30" t="str">
        <f>IFERROR(VLOOKUP(W122,BD!$G$6:$H$8,2,0),"PENDIENTE TIPO DE INFORMACIÓN CONTENIDA")</f>
        <v>Art. 18, Ley 1712 de 2014. Num. c: Los secretos comerciales, industriales y profesionales.</v>
      </c>
      <c r="AC122" s="30" t="str">
        <f>IFERROR(VLOOKUP(#REF!,BD!$K$6:$L$8,2,0),"NO APLICA")</f>
        <v>NO APLICA</v>
      </c>
      <c r="AD122" s="58" t="str">
        <f t="shared" si="12"/>
        <v>Ley 256 de 1996 (Normas sobre competencia desleal). Artículo 16: Violación de Secretos.</v>
      </c>
    </row>
    <row r="123" spans="1:30" ht="180.75" thickBot="1" x14ac:dyDescent="0.25">
      <c r="A123" s="43">
        <v>117</v>
      </c>
      <c r="B123" s="7" t="s">
        <v>704</v>
      </c>
      <c r="C123" s="3" t="s">
        <v>593</v>
      </c>
      <c r="D123" s="12" t="s">
        <v>242</v>
      </c>
      <c r="E123" s="26" t="str">
        <f>IF(F123=BD!$C$12,'Matriz Final'!D123,IF(F123=BD!$C$13,"CUSTODIO",IF(F123=BD!$C$14,"DTI",IF(F123=BD!$C$15,D123&amp;"/ CUSTODIO",IF(F123=BD!$C$16,D123&amp;"/ CUSTODIO / DTI")))))</f>
        <v>DTI</v>
      </c>
      <c r="F123" s="12" t="s">
        <v>1142</v>
      </c>
      <c r="G123" s="12" t="s">
        <v>242</v>
      </c>
      <c r="H123" s="51" t="b">
        <f>IF(F123=BD!$C$13,"X",IF(F123=BD!$C$15,"X",IF(F123=BD!$C$16,"X")))</f>
        <v>0</v>
      </c>
      <c r="I123" s="85" t="s">
        <v>1148</v>
      </c>
      <c r="J123" s="93" t="s">
        <v>1183</v>
      </c>
      <c r="K123" s="13" t="s">
        <v>99</v>
      </c>
      <c r="L123" s="21" t="s">
        <v>248</v>
      </c>
      <c r="M123" s="21" t="s">
        <v>713</v>
      </c>
      <c r="N123" s="2"/>
      <c r="O123" s="2" t="s">
        <v>595</v>
      </c>
      <c r="P123" s="21" t="s">
        <v>596</v>
      </c>
      <c r="Q123" s="25" t="s">
        <v>98</v>
      </c>
      <c r="R123" s="21" t="s">
        <v>597</v>
      </c>
      <c r="S123" s="104">
        <v>2010</v>
      </c>
      <c r="T123" s="100" t="s">
        <v>1118</v>
      </c>
      <c r="U123" s="101" t="s">
        <v>1126</v>
      </c>
      <c r="V123" s="100" t="s">
        <v>1110</v>
      </c>
      <c r="W123" s="106" t="s">
        <v>1120</v>
      </c>
      <c r="X123" s="105" t="s">
        <v>1115</v>
      </c>
      <c r="Y123" s="62" t="str">
        <f t="shared" si="8"/>
        <v>INDEFINIDA</v>
      </c>
      <c r="Z123" s="30" t="str">
        <f t="shared" si="11"/>
        <v>CLASIFICADA</v>
      </c>
      <c r="AA123" s="29" t="str">
        <f t="shared" si="7"/>
        <v>TOTAL</v>
      </c>
      <c r="AB123" s="30" t="str">
        <f>IFERROR(VLOOKUP(W123,BD!$G$6:$H$8,2,0),"PENDIENTE TIPO DE INFORMACIÓN CONTENIDA")</f>
        <v>Art. 18, Ley 1712 de 2014. Num. c: Los secretos comerciales, industriales y profesionales.</v>
      </c>
      <c r="AC123" s="30" t="str">
        <f>IFERROR(VLOOKUP(#REF!,BD!$K$6:$L$8,2,0),"NO APLICA")</f>
        <v>NO APLICA</v>
      </c>
      <c r="AD123" s="58" t="str">
        <f t="shared" si="12"/>
        <v>Ley 256 de 1996 (Normas sobre competencia desleal). Artículo 16: Violación de Secretos.</v>
      </c>
    </row>
    <row r="124" spans="1:30" ht="192" thickBot="1" x14ac:dyDescent="0.25">
      <c r="A124" s="43">
        <v>118</v>
      </c>
      <c r="B124" s="7" t="s">
        <v>714</v>
      </c>
      <c r="C124" s="3" t="s">
        <v>593</v>
      </c>
      <c r="D124" s="12" t="s">
        <v>242</v>
      </c>
      <c r="E124" s="26" t="str">
        <f>IF(F124=BD!$C$12,'Matriz Final'!D124,IF(F124=BD!$C$13,"CUSTODIO",IF(F124=BD!$C$14,"DTI",IF(F124=BD!$C$15,D124&amp;"/ CUSTODIO",IF(F124=BD!$C$16,D124&amp;"/ CUSTODIO / DTI")))))</f>
        <v>DTI</v>
      </c>
      <c r="F124" s="12" t="s">
        <v>1142</v>
      </c>
      <c r="G124" s="12" t="s">
        <v>242</v>
      </c>
      <c r="H124" s="51" t="b">
        <f>IF(F124=BD!$C$13,"X",IF(F124=BD!$C$15,"X",IF(F124=BD!$C$16,"X")))</f>
        <v>0</v>
      </c>
      <c r="I124" s="85" t="s">
        <v>1148</v>
      </c>
      <c r="J124" s="93" t="s">
        <v>1183</v>
      </c>
      <c r="K124" s="13" t="s">
        <v>99</v>
      </c>
      <c r="L124" s="21" t="s">
        <v>249</v>
      </c>
      <c r="M124" s="21" t="s">
        <v>715</v>
      </c>
      <c r="N124" s="2"/>
      <c r="O124" s="2" t="s">
        <v>595</v>
      </c>
      <c r="P124" s="21" t="s">
        <v>596</v>
      </c>
      <c r="Q124" s="25" t="s">
        <v>98</v>
      </c>
      <c r="R124" s="21" t="s">
        <v>597</v>
      </c>
      <c r="S124" s="104">
        <v>1994</v>
      </c>
      <c r="T124" s="100" t="s">
        <v>1118</v>
      </c>
      <c r="U124" s="101" t="s">
        <v>1126</v>
      </c>
      <c r="V124" s="100" t="s">
        <v>1110</v>
      </c>
      <c r="W124" s="106" t="s">
        <v>1120</v>
      </c>
      <c r="X124" s="105" t="s">
        <v>1115</v>
      </c>
      <c r="Y124" s="62" t="str">
        <f t="shared" si="8"/>
        <v>INDEFINIDA</v>
      </c>
      <c r="Z124" s="30" t="str">
        <f t="shared" si="11"/>
        <v>CLASIFICADA</v>
      </c>
      <c r="AA124" s="29" t="str">
        <f t="shared" si="7"/>
        <v>TOTAL</v>
      </c>
      <c r="AB124" s="30" t="str">
        <f>IFERROR(VLOOKUP(W124,BD!$G$6:$H$8,2,0),"PENDIENTE TIPO DE INFORMACIÓN CONTENIDA")</f>
        <v>Art. 18, Ley 1712 de 2014. Num. c: Los secretos comerciales, industriales y profesionales.</v>
      </c>
      <c r="AC124" s="30" t="str">
        <f>IFERROR(VLOOKUP(#REF!,BD!$K$6:$L$8,2,0),"NO APLICA")</f>
        <v>NO APLICA</v>
      </c>
      <c r="AD124" s="58" t="str">
        <f t="shared" si="12"/>
        <v>Ley 256 de 1996 (Normas sobre competencia desleal). Artículo 16: Violación de Secretos.</v>
      </c>
    </row>
    <row r="125" spans="1:30" ht="192" thickBot="1" x14ac:dyDescent="0.25">
      <c r="A125" s="43">
        <v>119</v>
      </c>
      <c r="B125" s="7" t="s">
        <v>714</v>
      </c>
      <c r="C125" s="3" t="s">
        <v>593</v>
      </c>
      <c r="D125" s="12" t="s">
        <v>242</v>
      </c>
      <c r="E125" s="26" t="str">
        <f>IF(F125=BD!$C$12,'Matriz Final'!D125,IF(F125=BD!$C$13,"CUSTODIO",IF(F125=BD!$C$14,"DTI",IF(F125=BD!$C$15,D125&amp;"/ CUSTODIO",IF(F125=BD!$C$16,D125&amp;"/ CUSTODIO / DTI")))))</f>
        <v>DTI</v>
      </c>
      <c r="F125" s="12" t="s">
        <v>1142</v>
      </c>
      <c r="G125" s="12" t="s">
        <v>242</v>
      </c>
      <c r="H125" s="51" t="b">
        <f>IF(F125=BD!$C$13,"X",IF(F125=BD!$C$15,"X",IF(F125=BD!$C$16,"X")))</f>
        <v>0</v>
      </c>
      <c r="I125" s="85" t="s">
        <v>1137</v>
      </c>
      <c r="J125" s="93" t="s">
        <v>1184</v>
      </c>
      <c r="K125" s="13" t="s">
        <v>257</v>
      </c>
      <c r="L125" s="2"/>
      <c r="M125" s="21" t="s">
        <v>716</v>
      </c>
      <c r="N125" s="2"/>
      <c r="O125" s="2" t="s">
        <v>595</v>
      </c>
      <c r="P125" s="21" t="s">
        <v>596</v>
      </c>
      <c r="Q125" s="25" t="s">
        <v>256</v>
      </c>
      <c r="R125" s="21" t="s">
        <v>597</v>
      </c>
      <c r="S125" s="104">
        <v>1994</v>
      </c>
      <c r="T125" s="100" t="s">
        <v>1118</v>
      </c>
      <c r="U125" s="101" t="s">
        <v>1126</v>
      </c>
      <c r="V125" s="100" t="s">
        <v>1110</v>
      </c>
      <c r="W125" s="106" t="s">
        <v>1127</v>
      </c>
      <c r="X125" s="105"/>
      <c r="Y125" s="62" t="str">
        <f t="shared" si="8"/>
        <v>INDEFINIDA</v>
      </c>
      <c r="Z125" s="30" t="str">
        <f t="shared" si="11"/>
        <v>CLASIFICADA</v>
      </c>
      <c r="AA125" s="29" t="str">
        <f t="shared" si="7"/>
        <v>TOTAL</v>
      </c>
      <c r="AB125" s="30" t="str">
        <f>IFERROR(VLOOKUP(W125,BD!$G$6:$H$8,2,0),"PENDIENTE TIPO DE INFORMACIÓN CONTENIDA")</f>
        <v>NO APLICA</v>
      </c>
      <c r="AC125" s="30" t="str">
        <f>IFERROR(VLOOKUP(#REF!,BD!$K$6:$L$8,2,0),"NO APLICA")</f>
        <v>NO APLICA</v>
      </c>
      <c r="AD125" s="58" t="str">
        <f t="shared" si="12"/>
        <v>NO APLICA</v>
      </c>
    </row>
    <row r="126" spans="1:30" ht="179.25" thickBot="1" x14ac:dyDescent="0.25">
      <c r="A126" s="43">
        <v>120</v>
      </c>
      <c r="B126" s="7" t="s">
        <v>717</v>
      </c>
      <c r="C126" s="3" t="s">
        <v>593</v>
      </c>
      <c r="D126" s="12" t="s">
        <v>290</v>
      </c>
      <c r="E126" s="26" t="b">
        <f>IF(F126=BD!$C$12,'Matriz Final'!D126,IF(F126=BD!$C$13,"CUSTODIO",IF(F126=BD!$C$14,"DTI",IF(F126=BD!$C$15,D126&amp;"/ CUSTODIO",IF(F126=BD!$C$16,D126&amp;"/ CUSTODIO / DTI")))))</f>
        <v>0</v>
      </c>
      <c r="F126" s="12" t="s">
        <v>1173</v>
      </c>
      <c r="G126" s="12" t="s">
        <v>290</v>
      </c>
      <c r="H126" s="51" t="b">
        <f>IF(F126=BD!$C$13,"X",IF(F126=BD!$C$15,"X",IF(F126=BD!$C$16,"X")))</f>
        <v>0</v>
      </c>
      <c r="I126" s="85" t="s">
        <v>1137</v>
      </c>
      <c r="J126" s="87" t="s">
        <v>1154</v>
      </c>
      <c r="K126" s="13" t="s">
        <v>299</v>
      </c>
      <c r="L126" s="21" t="s">
        <v>300</v>
      </c>
      <c r="M126" s="21" t="s">
        <v>718</v>
      </c>
      <c r="N126" s="2"/>
      <c r="O126" s="2" t="s">
        <v>595</v>
      </c>
      <c r="P126" s="21" t="s">
        <v>596</v>
      </c>
      <c r="Q126" s="25" t="s">
        <v>298</v>
      </c>
      <c r="R126" s="21" t="s">
        <v>597</v>
      </c>
      <c r="S126" s="117">
        <v>2011</v>
      </c>
      <c r="T126" s="100" t="s">
        <v>1118</v>
      </c>
      <c r="U126" s="101" t="s">
        <v>1119</v>
      </c>
      <c r="V126" s="100" t="s">
        <v>1119</v>
      </c>
      <c r="W126" s="106" t="s">
        <v>1111</v>
      </c>
      <c r="X126" s="105" t="s">
        <v>1122</v>
      </c>
      <c r="Y126" s="62" t="str">
        <f t="shared" si="8"/>
        <v>INDEFINIDA</v>
      </c>
      <c r="Z126" s="30" t="str">
        <f t="shared" si="11"/>
        <v>CLASIFICADA</v>
      </c>
      <c r="AA126" s="29" t="str">
        <f t="shared" si="7"/>
        <v>TOTAL</v>
      </c>
      <c r="AB126" s="30" t="str">
        <f>IFERROR(VLOOKUP(W126,BD!$G$6:$H$8,2,0),"PENDIENTE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26" s="30" t="str">
        <f>IFERROR(VLOOKUP(#REF!,BD!$K$6:$L$8,2,0),"NO APLICA")</f>
        <v>NO APLICA</v>
      </c>
      <c r="AD126" s="58" t="str">
        <f t="shared" si="12"/>
        <v>Constitución Política de Colombia [Const.], 1991, art. 15.</v>
      </c>
    </row>
    <row r="127" spans="1:30" ht="204.75" thickBot="1" x14ac:dyDescent="0.25">
      <c r="A127" s="43">
        <v>121</v>
      </c>
      <c r="B127" s="7" t="s">
        <v>719</v>
      </c>
      <c r="C127" s="3" t="s">
        <v>593</v>
      </c>
      <c r="D127" s="12" t="s">
        <v>290</v>
      </c>
      <c r="E127" s="26" t="b">
        <f>IF(F127=BD!$C$12,'Matriz Final'!D127,IF(F127=BD!$C$13,"CUSTODIO",IF(F127=BD!$C$14,"DTI",IF(F127=BD!$C$15,D127&amp;"/ CUSTODIO",IF(F127=BD!$C$16,D127&amp;"/ CUSTODIO / DTI")))))</f>
        <v>0</v>
      </c>
      <c r="F127" s="12" t="s">
        <v>1173</v>
      </c>
      <c r="G127" s="12" t="s">
        <v>290</v>
      </c>
      <c r="H127" s="51" t="b">
        <f>IF(F127=BD!$C$13,"X",IF(F127=BD!$C$15,"X",IF(F127=BD!$C$16,"X")))</f>
        <v>0</v>
      </c>
      <c r="I127" s="85" t="s">
        <v>1147</v>
      </c>
      <c r="J127" s="87" t="s">
        <v>1154</v>
      </c>
      <c r="K127" s="13" t="s">
        <v>299</v>
      </c>
      <c r="L127" s="21" t="s">
        <v>301</v>
      </c>
      <c r="M127" s="21" t="s">
        <v>720</v>
      </c>
      <c r="N127" s="2"/>
      <c r="O127" s="2" t="s">
        <v>595</v>
      </c>
      <c r="P127" s="21" t="s">
        <v>596</v>
      </c>
      <c r="Q127" s="25" t="s">
        <v>298</v>
      </c>
      <c r="R127" s="21" t="s">
        <v>597</v>
      </c>
      <c r="S127" s="117">
        <v>2011</v>
      </c>
      <c r="T127" s="100" t="s">
        <v>1118</v>
      </c>
      <c r="U127" s="101" t="s">
        <v>1119</v>
      </c>
      <c r="V127" s="100" t="s">
        <v>1119</v>
      </c>
      <c r="W127" s="106" t="s">
        <v>1111</v>
      </c>
      <c r="X127" s="105" t="s">
        <v>1122</v>
      </c>
      <c r="Y127" s="62" t="str">
        <f t="shared" si="8"/>
        <v>INDEFINIDA</v>
      </c>
      <c r="Z127" s="30" t="str">
        <f t="shared" si="11"/>
        <v>CLASIFICADA</v>
      </c>
      <c r="AA127" s="29" t="str">
        <f t="shared" si="7"/>
        <v>TOTAL</v>
      </c>
      <c r="AB127" s="30" t="str">
        <f>IFERROR(VLOOKUP(W127,BD!$G$6:$H$8,2,0),"PENDIENTE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27" s="30" t="str">
        <f>IFERROR(VLOOKUP(#REF!,BD!$K$6:$L$8,2,0),"NO APLICA")</f>
        <v>NO APLICA</v>
      </c>
      <c r="AD127" s="58" t="str">
        <f t="shared" si="12"/>
        <v>Constitución Política de Colombia [Const.], 1991, art. 15.</v>
      </c>
    </row>
    <row r="128" spans="1:30" ht="128.25" thickBot="1" x14ac:dyDescent="0.25">
      <c r="A128" s="43">
        <v>122</v>
      </c>
      <c r="B128" s="7" t="s">
        <v>721</v>
      </c>
      <c r="C128" s="3" t="s">
        <v>593</v>
      </c>
      <c r="D128" s="12" t="s">
        <v>290</v>
      </c>
      <c r="E128" s="26" t="b">
        <f>IF(F128=BD!$C$12,'Matriz Final'!D128,IF(F128=BD!$C$13,"CUSTODIO",IF(F128=BD!$C$14,"DTI",IF(F128=BD!$C$15,D128&amp;"/ CUSTODIO",IF(F128=BD!$C$16,D128&amp;"/ CUSTODIO / DTI")))))</f>
        <v>0</v>
      </c>
      <c r="F128" s="12" t="s">
        <v>1173</v>
      </c>
      <c r="G128" s="12" t="s">
        <v>290</v>
      </c>
      <c r="H128" s="51" t="b">
        <f>IF(F128=BD!$C$13,"X",IF(F128=BD!$C$15,"X",IF(F128=BD!$C$16,"X")))</f>
        <v>0</v>
      </c>
      <c r="I128" s="88" t="s">
        <v>1137</v>
      </c>
      <c r="J128" s="95" t="s">
        <v>1202</v>
      </c>
      <c r="K128" s="13" t="s">
        <v>292</v>
      </c>
      <c r="L128" s="21" t="s">
        <v>294</v>
      </c>
      <c r="M128" s="21" t="s">
        <v>722</v>
      </c>
      <c r="N128" s="2"/>
      <c r="O128" s="2" t="s">
        <v>595</v>
      </c>
      <c r="P128" s="21" t="s">
        <v>596</v>
      </c>
      <c r="Q128" s="25" t="s">
        <v>291</v>
      </c>
      <c r="R128" s="21" t="s">
        <v>597</v>
      </c>
      <c r="S128" s="104">
        <v>2003</v>
      </c>
      <c r="T128" s="100" t="s">
        <v>1125</v>
      </c>
      <c r="U128" s="101" t="s">
        <v>1110</v>
      </c>
      <c r="V128" s="100" t="s">
        <v>1110</v>
      </c>
      <c r="W128" s="106" t="s">
        <v>1127</v>
      </c>
      <c r="X128" s="105"/>
      <c r="Y128" s="62" t="str">
        <f t="shared" si="8"/>
        <v>NO APLICA</v>
      </c>
      <c r="Z128" s="30" t="str">
        <f t="shared" si="11"/>
        <v>PÚBLICA</v>
      </c>
      <c r="AA128" s="29" t="str">
        <f t="shared" si="7"/>
        <v>NO APLICA</v>
      </c>
      <c r="AB128" s="30" t="str">
        <f>IFERROR(VLOOKUP(W128,BD!$G$6:$H$8,2,0),"PENDIENTE TIPO DE INFORMACIÓN CONTENIDA")</f>
        <v>NO APLICA</v>
      </c>
      <c r="AC128" s="30" t="str">
        <f>IFERROR(VLOOKUP(#REF!,BD!$K$6:$L$8,2,0),"NO APLICA")</f>
        <v>NO APLICA</v>
      </c>
      <c r="AD128" s="58" t="str">
        <f t="shared" si="12"/>
        <v>NO APLICA</v>
      </c>
    </row>
    <row r="129" spans="1:30" ht="102" thickBot="1" x14ac:dyDescent="0.25">
      <c r="A129" s="43">
        <v>123</v>
      </c>
      <c r="B129" s="7" t="s">
        <v>721</v>
      </c>
      <c r="C129" s="3" t="s">
        <v>593</v>
      </c>
      <c r="D129" s="12" t="s">
        <v>290</v>
      </c>
      <c r="E129" s="26" t="str">
        <f>IF(F129=BD!$C$12,'Matriz Final'!D129,IF(F129=BD!$C$13,"CUSTODIO",IF(F129=BD!$C$14,"DTI",IF(F129=BD!$C$15,D129&amp;"/ CUSTODIO",IF(F129=BD!$C$16,D129&amp;"/ CUSTODIO / DTI")))))</f>
        <v>DTI</v>
      </c>
      <c r="F129" s="12" t="s">
        <v>1142</v>
      </c>
      <c r="G129" s="12" t="s">
        <v>290</v>
      </c>
      <c r="H129" s="51" t="b">
        <f>IF(F129=BD!$C$13,"X",IF(F129=BD!$C$15,"X",IF(F129=BD!$C$16,"X")))</f>
        <v>0</v>
      </c>
      <c r="I129" s="88" t="s">
        <v>1140</v>
      </c>
      <c r="J129" s="93" t="s">
        <v>1203</v>
      </c>
      <c r="K129" s="13" t="s">
        <v>292</v>
      </c>
      <c r="L129" s="21" t="s">
        <v>295</v>
      </c>
      <c r="M129" s="21" t="s">
        <v>723</v>
      </c>
      <c r="N129" s="2"/>
      <c r="O129" s="2" t="s">
        <v>595</v>
      </c>
      <c r="P129" s="21" t="s">
        <v>596</v>
      </c>
      <c r="Q129" s="25" t="s">
        <v>291</v>
      </c>
      <c r="R129" s="21" t="s">
        <v>597</v>
      </c>
      <c r="S129" s="104">
        <v>2004</v>
      </c>
      <c r="T129" s="100" t="s">
        <v>1125</v>
      </c>
      <c r="U129" s="101" t="s">
        <v>1110</v>
      </c>
      <c r="V129" s="100" t="s">
        <v>1110</v>
      </c>
      <c r="W129" s="106" t="s">
        <v>1127</v>
      </c>
      <c r="X129" s="105"/>
      <c r="Y129" s="62" t="str">
        <f t="shared" si="8"/>
        <v>NO APLICA</v>
      </c>
      <c r="Z129" s="30" t="str">
        <f t="shared" si="11"/>
        <v>PÚBLICA</v>
      </c>
      <c r="AA129" s="29" t="str">
        <f t="shared" si="7"/>
        <v>NO APLICA</v>
      </c>
      <c r="AB129" s="30" t="str">
        <f>IFERROR(VLOOKUP(W129,BD!$G$6:$H$8,2,0),"PENDIENTE TIPO DE INFORMACIÓN CONTENIDA")</f>
        <v>NO APLICA</v>
      </c>
      <c r="AC129" s="30" t="str">
        <f>IFERROR(VLOOKUP(#REF!,BD!$K$6:$L$8,2,0),"NO APLICA")</f>
        <v>NO APLICA</v>
      </c>
      <c r="AD129" s="58" t="str">
        <f t="shared" si="12"/>
        <v>NO APLICA</v>
      </c>
    </row>
    <row r="130" spans="1:30" ht="115.5" thickBot="1" x14ac:dyDescent="0.25">
      <c r="A130" s="43">
        <v>124</v>
      </c>
      <c r="B130" s="7" t="s">
        <v>721</v>
      </c>
      <c r="C130" s="3" t="s">
        <v>593</v>
      </c>
      <c r="D130" s="12" t="s">
        <v>290</v>
      </c>
      <c r="E130" s="26" t="b">
        <f>IF(F130=BD!$C$12,'Matriz Final'!D130,IF(F130=BD!$C$13,"CUSTODIO",IF(F130=BD!$C$14,"DTI",IF(F130=BD!$C$15,D130&amp;"/ CUSTODIO",IF(F130=BD!$C$16,D130&amp;"/ CUSTODIO / DTI")))))</f>
        <v>0</v>
      </c>
      <c r="F130" s="12" t="s">
        <v>1173</v>
      </c>
      <c r="G130" s="12" t="s">
        <v>290</v>
      </c>
      <c r="H130" s="51" t="b">
        <f>IF(F130=BD!$C$13,"X",IF(F130=BD!$C$15,"X",IF(F130=BD!$C$16,"X")))</f>
        <v>0</v>
      </c>
      <c r="I130" s="88" t="s">
        <v>1137</v>
      </c>
      <c r="J130" s="95" t="s">
        <v>1204</v>
      </c>
      <c r="K130" s="13" t="s">
        <v>292</v>
      </c>
      <c r="L130" s="21" t="s">
        <v>296</v>
      </c>
      <c r="M130" s="21" t="s">
        <v>724</v>
      </c>
      <c r="N130" s="2"/>
      <c r="O130" s="2" t="s">
        <v>595</v>
      </c>
      <c r="P130" s="21" t="s">
        <v>596</v>
      </c>
      <c r="Q130" s="25" t="s">
        <v>291</v>
      </c>
      <c r="R130" s="21" t="s">
        <v>597</v>
      </c>
      <c r="S130" s="104">
        <v>2003</v>
      </c>
      <c r="T130" s="100" t="s">
        <v>1125</v>
      </c>
      <c r="U130" s="101" t="s">
        <v>1110</v>
      </c>
      <c r="V130" s="100" t="s">
        <v>1110</v>
      </c>
      <c r="W130" s="106" t="s">
        <v>1127</v>
      </c>
      <c r="X130" s="105"/>
      <c r="Y130" s="62" t="str">
        <f t="shared" si="8"/>
        <v>NO APLICA</v>
      </c>
      <c r="Z130" s="30" t="str">
        <f t="shared" si="11"/>
        <v>PÚBLICA</v>
      </c>
      <c r="AA130" s="29" t="str">
        <f t="shared" si="7"/>
        <v>NO APLICA</v>
      </c>
      <c r="AB130" s="30" t="str">
        <f>IFERROR(VLOOKUP(W130,BD!$G$6:$H$8,2,0),"PENDIENTE TIPO DE INFORMACIÓN CONTENIDA")</f>
        <v>NO APLICA</v>
      </c>
      <c r="AC130" s="30" t="str">
        <f>IFERROR(VLOOKUP(#REF!,BD!$K$6:$L$8,2,0),"NO APLICA")</f>
        <v>NO APLICA</v>
      </c>
      <c r="AD130" s="58" t="str">
        <f t="shared" si="12"/>
        <v>NO APLICA</v>
      </c>
    </row>
    <row r="131" spans="1:30" ht="102" thickBot="1" x14ac:dyDescent="0.25">
      <c r="A131" s="43">
        <v>125</v>
      </c>
      <c r="B131" s="7" t="s">
        <v>721</v>
      </c>
      <c r="C131" s="3" t="s">
        <v>593</v>
      </c>
      <c r="D131" s="12" t="s">
        <v>290</v>
      </c>
      <c r="E131" s="26" t="str">
        <f>IF(F131=BD!$C$12,'Matriz Final'!D131,IF(F131=BD!$C$13,"CUSTODIO",IF(F131=BD!$C$14,"DTI",IF(F131=BD!$C$15,D131&amp;"/ CUSTODIO",IF(F131=BD!$C$16,D131&amp;"/ CUSTODIO / DTI")))))</f>
        <v>DTI</v>
      </c>
      <c r="F131" s="12" t="s">
        <v>1142</v>
      </c>
      <c r="G131" s="12" t="s">
        <v>290</v>
      </c>
      <c r="H131" s="51" t="b">
        <f>IF(F131=BD!$C$13,"X",IF(F131=BD!$C$15,"X",IF(F131=BD!$C$16,"X")))</f>
        <v>0</v>
      </c>
      <c r="I131" s="88" t="s">
        <v>1147</v>
      </c>
      <c r="J131" s="87" t="s">
        <v>1154</v>
      </c>
      <c r="K131" s="13" t="s">
        <v>292</v>
      </c>
      <c r="L131" s="21" t="s">
        <v>293</v>
      </c>
      <c r="M131" s="21" t="s">
        <v>725</v>
      </c>
      <c r="N131" s="2"/>
      <c r="O131" s="2" t="s">
        <v>595</v>
      </c>
      <c r="P131" s="21" t="s">
        <v>596</v>
      </c>
      <c r="Q131" s="25" t="s">
        <v>291</v>
      </c>
      <c r="R131" s="21" t="s">
        <v>597</v>
      </c>
      <c r="S131" s="104">
        <v>2007</v>
      </c>
      <c r="T131" s="100" t="s">
        <v>1125</v>
      </c>
      <c r="U131" s="101" t="s">
        <v>1110</v>
      </c>
      <c r="V131" s="100" t="s">
        <v>1110</v>
      </c>
      <c r="W131" s="106" t="s">
        <v>1127</v>
      </c>
      <c r="X131" s="105"/>
      <c r="Y131" s="62" t="str">
        <f t="shared" si="8"/>
        <v>NO APLICA</v>
      </c>
      <c r="Z131" s="30" t="str">
        <f t="shared" si="11"/>
        <v>PÚBLICA</v>
      </c>
      <c r="AA131" s="29" t="str">
        <f t="shared" si="7"/>
        <v>NO APLICA</v>
      </c>
      <c r="AB131" s="30" t="str">
        <f>IFERROR(VLOOKUP(W131,BD!$G$6:$H$8,2,0),"PENDIENTE TIPO DE INFORMACIÓN CONTENIDA")</f>
        <v>NO APLICA</v>
      </c>
      <c r="AC131" s="30" t="str">
        <f>IFERROR(VLOOKUP(#REF!,BD!$K$6:$L$8,2,0),"NO APLICA")</f>
        <v>NO APLICA</v>
      </c>
      <c r="AD131" s="58" t="str">
        <f t="shared" si="12"/>
        <v>NO APLICA</v>
      </c>
    </row>
    <row r="132" spans="1:30" ht="115.5" thickBot="1" x14ac:dyDescent="0.25">
      <c r="A132" s="43">
        <v>126</v>
      </c>
      <c r="B132" s="7" t="s">
        <v>721</v>
      </c>
      <c r="C132" s="3" t="s">
        <v>593</v>
      </c>
      <c r="D132" s="12" t="s">
        <v>290</v>
      </c>
      <c r="E132" s="26" t="str">
        <f>IF(F132=BD!$C$12,'Matriz Final'!D132,IF(F132=BD!$C$13,"CUSTODIO",IF(F132=BD!$C$14,"DTI",IF(F132=BD!$C$15,D132&amp;"/ CUSTODIO",IF(F132=BD!$C$16,D132&amp;"/ CUSTODIO / DTI")))))</f>
        <v>DTI</v>
      </c>
      <c r="F132" s="12" t="s">
        <v>1142</v>
      </c>
      <c r="G132" s="12" t="s">
        <v>290</v>
      </c>
      <c r="H132" s="51" t="b">
        <f>IF(F132=BD!$C$13,"X",IF(F132=BD!$C$15,"X",IF(F132=BD!$C$16,"X")))</f>
        <v>0</v>
      </c>
      <c r="I132" s="88" t="s">
        <v>1137</v>
      </c>
      <c r="J132" s="93" t="s">
        <v>1201</v>
      </c>
      <c r="K132" s="13" t="s">
        <v>292</v>
      </c>
      <c r="L132" s="21" t="s">
        <v>297</v>
      </c>
      <c r="M132" s="21" t="s">
        <v>726</v>
      </c>
      <c r="N132" s="2"/>
      <c r="O132" s="2" t="s">
        <v>595</v>
      </c>
      <c r="P132" s="21" t="s">
        <v>596</v>
      </c>
      <c r="Q132" s="25" t="s">
        <v>291</v>
      </c>
      <c r="R132" s="21" t="s">
        <v>597</v>
      </c>
      <c r="S132" s="108"/>
      <c r="T132" s="100" t="s">
        <v>1125</v>
      </c>
      <c r="U132" s="101" t="s">
        <v>1110</v>
      </c>
      <c r="V132" s="100" t="s">
        <v>1110</v>
      </c>
      <c r="W132" s="106" t="s">
        <v>1127</v>
      </c>
      <c r="X132" s="105"/>
      <c r="Y132" s="62" t="str">
        <f t="shared" si="8"/>
        <v>NO APLICA</v>
      </c>
      <c r="Z132" s="30" t="str">
        <f t="shared" si="11"/>
        <v>PÚBLICA</v>
      </c>
      <c r="AA132" s="29" t="str">
        <f t="shared" si="7"/>
        <v>NO APLICA</v>
      </c>
      <c r="AB132" s="30" t="str">
        <f>IFERROR(VLOOKUP(W132,BD!$G$6:$H$8,2,0),"PENDIENTE TIPO DE INFORMACIÓN CONTENIDA")</f>
        <v>NO APLICA</v>
      </c>
      <c r="AC132" s="30" t="str">
        <f>IFERROR(VLOOKUP(#REF!,BD!$K$6:$L$8,2,0),"NO APLICA")</f>
        <v>NO APLICA</v>
      </c>
      <c r="AD132" s="58" t="str">
        <f t="shared" si="12"/>
        <v>NO APLICA</v>
      </c>
    </row>
    <row r="133" spans="1:30" ht="217.5" thickBot="1" x14ac:dyDescent="0.25">
      <c r="A133" s="43">
        <v>127</v>
      </c>
      <c r="B133" s="7" t="s">
        <v>719</v>
      </c>
      <c r="C133" s="3" t="s">
        <v>593</v>
      </c>
      <c r="D133" s="12" t="s">
        <v>290</v>
      </c>
      <c r="E133" s="26" t="str">
        <f>IF(F133=BD!$C$12,'Matriz Final'!D133,IF(F133=BD!$C$13,"CUSTODIO",IF(F133=BD!$C$14,"DTI",IF(F133=BD!$C$15,D133&amp;"/ CUSTODIO",IF(F133=BD!$C$16,D133&amp;"/ CUSTODIO / DTI")))))</f>
        <v>DTI</v>
      </c>
      <c r="F133" s="12" t="s">
        <v>1142</v>
      </c>
      <c r="G133" s="12" t="s">
        <v>290</v>
      </c>
      <c r="H133" s="51" t="b">
        <f>IF(F133=BD!$C$13,"X",IF(F133=BD!$C$15,"X",IF(F133=BD!$C$16,"X")))</f>
        <v>0</v>
      </c>
      <c r="I133" s="88" t="s">
        <v>1137</v>
      </c>
      <c r="J133" s="93" t="s">
        <v>1205</v>
      </c>
      <c r="K133" s="13" t="s">
        <v>10</v>
      </c>
      <c r="L133" s="21" t="s">
        <v>30</v>
      </c>
      <c r="M133" s="21" t="s">
        <v>727</v>
      </c>
      <c r="N133" s="2"/>
      <c r="O133" s="2" t="s">
        <v>595</v>
      </c>
      <c r="P133" s="21" t="s">
        <v>596</v>
      </c>
      <c r="Q133" s="25" t="s">
        <v>29</v>
      </c>
      <c r="R133" s="21" t="s">
        <v>597</v>
      </c>
      <c r="S133" s="117">
        <v>2001</v>
      </c>
      <c r="T133" s="100" t="s">
        <v>1118</v>
      </c>
      <c r="U133" s="101" t="s">
        <v>1110</v>
      </c>
      <c r="V133" s="100" t="s">
        <v>1110</v>
      </c>
      <c r="W133" s="106" t="s">
        <v>1111</v>
      </c>
      <c r="X133" s="105" t="s">
        <v>1122</v>
      </c>
      <c r="Y133" s="62" t="str">
        <f t="shared" si="8"/>
        <v>INDEFINIDA</v>
      </c>
      <c r="Z133" s="30" t="str">
        <f t="shared" si="11"/>
        <v>CLASIFICADA</v>
      </c>
      <c r="AA133" s="29" t="str">
        <f t="shared" si="7"/>
        <v>TOTAL</v>
      </c>
      <c r="AB133" s="30" t="str">
        <f>IFERROR(VLOOKUP(W133,BD!$G$6:$H$8,2,0),"PENDIENTE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33" s="30" t="str">
        <f>IFERROR(VLOOKUP(#REF!,BD!$K$6:$L$8,2,0),"NO APLICA")</f>
        <v>NO APLICA</v>
      </c>
      <c r="AD133" s="58" t="str">
        <f t="shared" si="12"/>
        <v>Constitución Política de Colombia [Const.], 1991, art. 15.</v>
      </c>
    </row>
    <row r="134" spans="1:30" ht="102" thickBot="1" x14ac:dyDescent="0.25">
      <c r="A134" s="43">
        <v>128</v>
      </c>
      <c r="B134" s="7" t="s">
        <v>719</v>
      </c>
      <c r="C134" s="3" t="s">
        <v>593</v>
      </c>
      <c r="D134" s="12" t="s">
        <v>290</v>
      </c>
      <c r="E134" s="26" t="str">
        <f>IF(F134=BD!$C$12,'Matriz Final'!D134,IF(F134=BD!$C$13,"CUSTODIO",IF(F134=BD!$C$14,"DTI",IF(F134=BD!$C$15,D134&amp;"/ CUSTODIO",IF(F134=BD!$C$16,D134&amp;"/ CUSTODIO / DTI")))))</f>
        <v>DTI</v>
      </c>
      <c r="F134" s="12" t="s">
        <v>1142</v>
      </c>
      <c r="G134" s="12" t="s">
        <v>290</v>
      </c>
      <c r="H134" s="51" t="b">
        <f>IF(F134=BD!$C$13,"X",IF(F134=BD!$C$15,"X",IF(F134=BD!$C$16,"X")))</f>
        <v>0</v>
      </c>
      <c r="I134" s="85" t="s">
        <v>1140</v>
      </c>
      <c r="J134" s="87" t="s">
        <v>1190</v>
      </c>
      <c r="K134" s="13" t="s">
        <v>10</v>
      </c>
      <c r="L134" s="21" t="s">
        <v>310</v>
      </c>
      <c r="M134" s="21" t="s">
        <v>728</v>
      </c>
      <c r="N134" s="2"/>
      <c r="O134" s="2" t="s">
        <v>595</v>
      </c>
      <c r="P134" s="21" t="s">
        <v>596</v>
      </c>
      <c r="Q134" s="25" t="s">
        <v>91</v>
      </c>
      <c r="R134" s="21" t="s">
        <v>597</v>
      </c>
      <c r="S134" s="108"/>
      <c r="T134" s="100" t="s">
        <v>1118</v>
      </c>
      <c r="U134" s="101" t="s">
        <v>1119</v>
      </c>
      <c r="V134" s="101" t="s">
        <v>1119</v>
      </c>
      <c r="W134" s="105" t="s">
        <v>1120</v>
      </c>
      <c r="X134" s="105" t="s">
        <v>1115</v>
      </c>
      <c r="Y134" s="62" t="str">
        <f t="shared" si="8"/>
        <v>INDEFINIDA</v>
      </c>
      <c r="Z134" s="30" t="str">
        <f t="shared" si="11"/>
        <v>CLASIFICADA</v>
      </c>
      <c r="AA134" s="29" t="str">
        <f t="shared" si="7"/>
        <v>TOTAL</v>
      </c>
      <c r="AB134" s="30" t="str">
        <f>IFERROR(VLOOKUP(W134,BD!$G$6:$H$8,2,0),"PENDIENTE TIPO DE INFORMACIÓN CONTENIDA")</f>
        <v>Art. 18, Ley 1712 de 2014. Num. c: Los secretos comerciales, industriales y profesionales.</v>
      </c>
      <c r="AC134" s="30" t="str">
        <f>IFERROR(VLOOKUP(#REF!,BD!$K$6:$L$8,2,0),"NO APLICA")</f>
        <v>NO APLICA</v>
      </c>
      <c r="AD134" s="58" t="str">
        <f t="shared" si="12"/>
        <v>Ley 256 de 1996 (Normas sobre competencia desleal). Artículo 16: Violación de Secretos.</v>
      </c>
    </row>
    <row r="135" spans="1:30" ht="102" thickBot="1" x14ac:dyDescent="0.25">
      <c r="A135" s="43">
        <v>129</v>
      </c>
      <c r="B135" s="7" t="s">
        <v>729</v>
      </c>
      <c r="C135" s="3" t="s">
        <v>593</v>
      </c>
      <c r="D135" s="12" t="s">
        <v>290</v>
      </c>
      <c r="E135" s="26" t="str">
        <f>IF(F135=BD!$C$12,'Matriz Final'!D135,IF(F135=BD!$C$13,"CUSTODIO",IF(F135=BD!$C$14,"DTI",IF(F135=BD!$C$15,D135&amp;"/ CUSTODIO",IF(F135=BD!$C$16,D135&amp;"/ CUSTODIO / DTI")))))</f>
        <v>DTI</v>
      </c>
      <c r="F135" s="12" t="s">
        <v>1142</v>
      </c>
      <c r="G135" s="12" t="s">
        <v>290</v>
      </c>
      <c r="H135" s="51" t="b">
        <f>IF(F135=BD!$C$13,"X",IF(F135=BD!$C$15,"X",IF(F135=BD!$C$16,"X")))</f>
        <v>0</v>
      </c>
      <c r="I135" s="88" t="s">
        <v>1137</v>
      </c>
      <c r="J135" s="93" t="s">
        <v>1206</v>
      </c>
      <c r="K135" s="13" t="s">
        <v>10</v>
      </c>
      <c r="L135" s="21" t="s">
        <v>311</v>
      </c>
      <c r="M135" s="21" t="s">
        <v>730</v>
      </c>
      <c r="N135" s="2"/>
      <c r="O135" s="2" t="s">
        <v>595</v>
      </c>
      <c r="P135" s="21" t="s">
        <v>596</v>
      </c>
      <c r="Q135" s="25" t="s">
        <v>91</v>
      </c>
      <c r="R135" s="21" t="s">
        <v>597</v>
      </c>
      <c r="S135" s="104">
        <v>2021</v>
      </c>
      <c r="T135" s="100"/>
      <c r="U135" s="101"/>
      <c r="V135" s="100"/>
      <c r="W135" s="105"/>
      <c r="X135" s="118"/>
      <c r="Y135" s="62" t="str">
        <f t="shared" si="8"/>
        <v>NO APLICA</v>
      </c>
      <c r="Z135" s="30" t="str">
        <f t="shared" si="11"/>
        <v>PENDIENTE CLASIFICAR POR CONFIDENCIALIDAD</v>
      </c>
      <c r="AA135" s="29" t="str">
        <f t="shared" ref="AA135:AA198" si="13">IF(Z135="CLASIFICADA","TOTAL","NO APLICA")</f>
        <v>NO APLICA</v>
      </c>
      <c r="AB135" s="30" t="str">
        <f>IFERROR(VLOOKUP(W135,BD!$G$6:$H$8,2,0),"PENDIENTE TIPO DE INFORMACIÓN CONTENIDA")</f>
        <v>PENDIENTE TIPO DE INFORMACIÓN CONTENIDA</v>
      </c>
      <c r="AC135" s="30" t="str">
        <f>IFERROR(VLOOKUP(#REF!,BD!$K$6:$L$8,2,0),"NO APLICA")</f>
        <v>NO APLICA</v>
      </c>
      <c r="AD135" s="58" t="str">
        <f t="shared" si="12"/>
        <v>NO APLICA</v>
      </c>
    </row>
    <row r="136" spans="1:30" ht="123.75" x14ac:dyDescent="0.2">
      <c r="A136" s="43">
        <v>130</v>
      </c>
      <c r="B136" s="7" t="s">
        <v>731</v>
      </c>
      <c r="C136" s="3" t="s">
        <v>593</v>
      </c>
      <c r="D136" s="12" t="s">
        <v>290</v>
      </c>
      <c r="E136" s="26" t="b">
        <f>IF(F136=BD!$C$12,'Matriz Final'!D136,IF(F136=BD!$C$13,"CUSTODIO",IF(F136=BD!$C$14,"DTI",IF(F136=BD!$C$15,D136&amp;"/ CUSTODIO",IF(F136=BD!$C$16,D136&amp;"/ CUSTODIO / DTI")))))</f>
        <v>0</v>
      </c>
      <c r="F136" s="12" t="s">
        <v>1173</v>
      </c>
      <c r="G136" s="12" t="s">
        <v>290</v>
      </c>
      <c r="H136" s="51" t="b">
        <f>IF(F136=BD!$C$13,"X",IF(F136=BD!$C$15,"X",IF(F136=BD!$C$16,"X")))</f>
        <v>0</v>
      </c>
      <c r="I136" s="88" t="s">
        <v>1147</v>
      </c>
      <c r="J136" s="87" t="s">
        <v>1154</v>
      </c>
      <c r="K136" s="13" t="s">
        <v>303</v>
      </c>
      <c r="L136" s="21" t="s">
        <v>304</v>
      </c>
      <c r="M136" s="21" t="s">
        <v>732</v>
      </c>
      <c r="N136" s="2"/>
      <c r="O136" s="2" t="s">
        <v>595</v>
      </c>
      <c r="P136" s="21" t="s">
        <v>596</v>
      </c>
      <c r="Q136" s="25" t="s">
        <v>302</v>
      </c>
      <c r="R136" s="21" t="s">
        <v>597</v>
      </c>
      <c r="S136" s="104">
        <v>2003</v>
      </c>
      <c r="T136" s="100" t="s">
        <v>1118</v>
      </c>
      <c r="U136" s="101" t="s">
        <v>1119</v>
      </c>
      <c r="V136" s="100" t="s">
        <v>1119</v>
      </c>
      <c r="W136" s="106" t="s">
        <v>1111</v>
      </c>
      <c r="X136" s="105" t="s">
        <v>1122</v>
      </c>
      <c r="Y136" s="62" t="str">
        <f t="shared" ref="Y136:Y199" si="14">IF(Z136="CLASIFICADA","INDEFINIDA","NO APLICA")</f>
        <v>INDEFINIDA</v>
      </c>
      <c r="Z136" s="30" t="str">
        <f t="shared" si="11"/>
        <v>CLASIFICADA</v>
      </c>
      <c r="AA136" s="29" t="str">
        <f t="shared" si="13"/>
        <v>TOTAL</v>
      </c>
      <c r="AB136" s="30" t="str">
        <f>IFERROR(VLOOKUP(W136,BD!$G$6:$H$8,2,0),"PENDIENTE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36" s="30" t="str">
        <f>IFERROR(VLOOKUP(#REF!,BD!$K$6:$L$8,2,0),"NO APLICA")</f>
        <v>NO APLICA</v>
      </c>
      <c r="AD136" s="58" t="str">
        <f t="shared" si="12"/>
        <v>Constitución Política de Colombia [Const.], 1991, art. 15.</v>
      </c>
    </row>
    <row r="137" spans="1:30" ht="123.75" x14ac:dyDescent="0.2">
      <c r="A137" s="43">
        <v>131</v>
      </c>
      <c r="B137" s="7" t="s">
        <v>731</v>
      </c>
      <c r="C137" s="3" t="s">
        <v>593</v>
      </c>
      <c r="D137" s="12" t="s">
        <v>290</v>
      </c>
      <c r="E137" s="26" t="str">
        <f>IF(F137=BD!$C$12,'Matriz Final'!D137,IF(F137=BD!$C$13,"CUSTODIO",IF(F137=BD!$C$14,"DTI",IF(F137=BD!$C$15,D137&amp;"/ CUSTODIO",IF(F137=BD!$C$16,D137&amp;"/ CUSTODIO / DTI")))))</f>
        <v>DTI</v>
      </c>
      <c r="F137" s="12" t="s">
        <v>1142</v>
      </c>
      <c r="G137" s="12" t="s">
        <v>290</v>
      </c>
      <c r="H137" s="51" t="b">
        <f>IF(F137=BD!$C$13,"X",IF(F137=BD!$C$15,"X",IF(F137=BD!$C$16,"X")))</f>
        <v>0</v>
      </c>
      <c r="I137" s="88" t="s">
        <v>1147</v>
      </c>
      <c r="J137" s="87" t="s">
        <v>1154</v>
      </c>
      <c r="K137" s="13" t="s">
        <v>303</v>
      </c>
      <c r="L137" s="21" t="s">
        <v>305</v>
      </c>
      <c r="M137" s="21" t="s">
        <v>733</v>
      </c>
      <c r="N137" s="2"/>
      <c r="O137" s="2" t="s">
        <v>595</v>
      </c>
      <c r="P137" s="21" t="s">
        <v>596</v>
      </c>
      <c r="Q137" s="25" t="s">
        <v>302</v>
      </c>
      <c r="R137" s="21" t="s">
        <v>597</v>
      </c>
      <c r="S137" s="104">
        <v>2007</v>
      </c>
      <c r="T137" s="100" t="s">
        <v>1118</v>
      </c>
      <c r="U137" s="101" t="s">
        <v>1119</v>
      </c>
      <c r="V137" s="100" t="s">
        <v>1119</v>
      </c>
      <c r="W137" s="106" t="s">
        <v>1111</v>
      </c>
      <c r="X137" s="105" t="s">
        <v>1122</v>
      </c>
      <c r="Y137" s="62" t="str">
        <f t="shared" si="14"/>
        <v>INDEFINIDA</v>
      </c>
      <c r="Z137" s="30" t="str">
        <f t="shared" si="11"/>
        <v>CLASIFICADA</v>
      </c>
      <c r="AA137" s="29" t="str">
        <f t="shared" si="13"/>
        <v>TOTAL</v>
      </c>
      <c r="AB137" s="30" t="str">
        <f>IFERROR(VLOOKUP(W137,BD!$G$6:$H$8,2,0),"PENDIENTE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37" s="30" t="str">
        <f>IFERROR(VLOOKUP(#REF!,BD!$K$6:$L$8,2,0),"NO APLICA")</f>
        <v>NO APLICA</v>
      </c>
      <c r="AD137" s="58" t="str">
        <f t="shared" si="12"/>
        <v>Constitución Política de Colombia [Const.], 1991, art. 15.</v>
      </c>
    </row>
    <row r="138" spans="1:30" ht="123.75" x14ac:dyDescent="0.2">
      <c r="A138" s="43">
        <v>132</v>
      </c>
      <c r="B138" s="7" t="s">
        <v>731</v>
      </c>
      <c r="C138" s="3" t="s">
        <v>593</v>
      </c>
      <c r="D138" s="12" t="s">
        <v>290</v>
      </c>
      <c r="E138" s="26" t="b">
        <f>IF(F138=BD!$C$12,'Matriz Final'!D138,IF(F138=BD!$C$13,"CUSTODIO",IF(F138=BD!$C$14,"DTI",IF(F138=BD!$C$15,D138&amp;"/ CUSTODIO",IF(F138=BD!$C$16,D138&amp;"/ CUSTODIO / DTI")))))</f>
        <v>0</v>
      </c>
      <c r="F138" s="12" t="s">
        <v>1173</v>
      </c>
      <c r="G138" s="12" t="s">
        <v>290</v>
      </c>
      <c r="H138" s="51" t="b">
        <f>IF(F138=BD!$C$13,"X",IF(F138=BD!$C$15,"X",IF(F138=BD!$C$16,"X")))</f>
        <v>0</v>
      </c>
      <c r="I138" s="88" t="s">
        <v>1147</v>
      </c>
      <c r="J138" s="87" t="s">
        <v>1154</v>
      </c>
      <c r="K138" s="13" t="s">
        <v>303</v>
      </c>
      <c r="L138" s="21" t="s">
        <v>306</v>
      </c>
      <c r="M138" s="21" t="s">
        <v>733</v>
      </c>
      <c r="N138" s="2"/>
      <c r="O138" s="2" t="s">
        <v>595</v>
      </c>
      <c r="P138" s="21" t="s">
        <v>596</v>
      </c>
      <c r="Q138" s="25" t="s">
        <v>302</v>
      </c>
      <c r="R138" s="21" t="s">
        <v>597</v>
      </c>
      <c r="S138" s="104">
        <v>2003</v>
      </c>
      <c r="T138" s="100" t="s">
        <v>1118</v>
      </c>
      <c r="U138" s="101" t="s">
        <v>1119</v>
      </c>
      <c r="V138" s="100" t="s">
        <v>1119</v>
      </c>
      <c r="W138" s="106" t="s">
        <v>1111</v>
      </c>
      <c r="X138" s="105" t="s">
        <v>1122</v>
      </c>
      <c r="Y138" s="62" t="str">
        <f t="shared" si="14"/>
        <v>INDEFINIDA</v>
      </c>
      <c r="Z138" s="30" t="str">
        <f t="shared" si="11"/>
        <v>CLASIFICADA</v>
      </c>
      <c r="AA138" s="29" t="str">
        <f t="shared" si="13"/>
        <v>TOTAL</v>
      </c>
      <c r="AB138" s="30" t="str">
        <f>IFERROR(VLOOKUP(W138,BD!$G$6:$H$8,2,0),"PENDIENTE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38" s="30" t="str">
        <f>IFERROR(VLOOKUP(#REF!,BD!$K$6:$L$8,2,0),"NO APLICA")</f>
        <v>NO APLICA</v>
      </c>
      <c r="AD138" s="58" t="str">
        <f t="shared" si="12"/>
        <v>Constitución Política de Colombia [Const.], 1991, art. 15.</v>
      </c>
    </row>
    <row r="139" spans="1:30" ht="123.75" x14ac:dyDescent="0.2">
      <c r="A139" s="43">
        <v>133</v>
      </c>
      <c r="B139" s="7" t="s">
        <v>731</v>
      </c>
      <c r="C139" s="3" t="s">
        <v>593</v>
      </c>
      <c r="D139" s="12" t="s">
        <v>290</v>
      </c>
      <c r="E139" s="26" t="b">
        <f>IF(F139=BD!$C$12,'Matriz Final'!D139,IF(F139=BD!$C$13,"CUSTODIO",IF(F139=BD!$C$14,"DTI",IF(F139=BD!$C$15,D139&amp;"/ CUSTODIO",IF(F139=BD!$C$16,D139&amp;"/ CUSTODIO / DTI")))))</f>
        <v>0</v>
      </c>
      <c r="F139" s="12" t="s">
        <v>1173</v>
      </c>
      <c r="G139" s="12" t="s">
        <v>290</v>
      </c>
      <c r="H139" s="51" t="b">
        <f>IF(F139=BD!$C$13,"X",IF(F139=BD!$C$15,"X",IF(F139=BD!$C$16,"X")))</f>
        <v>0</v>
      </c>
      <c r="I139" s="88" t="s">
        <v>1147</v>
      </c>
      <c r="J139" s="87" t="s">
        <v>1154</v>
      </c>
      <c r="K139" s="13" t="s">
        <v>303</v>
      </c>
      <c r="L139" s="21" t="s">
        <v>307</v>
      </c>
      <c r="M139" s="21" t="s">
        <v>733</v>
      </c>
      <c r="N139" s="2"/>
      <c r="O139" s="2" t="s">
        <v>595</v>
      </c>
      <c r="P139" s="21" t="s">
        <v>596</v>
      </c>
      <c r="Q139" s="25" t="s">
        <v>302</v>
      </c>
      <c r="R139" s="21" t="s">
        <v>597</v>
      </c>
      <c r="S139" s="104">
        <v>2016</v>
      </c>
      <c r="T139" s="100" t="s">
        <v>1118</v>
      </c>
      <c r="U139" s="101" t="s">
        <v>1119</v>
      </c>
      <c r="V139" s="100" t="s">
        <v>1119</v>
      </c>
      <c r="W139" s="106" t="s">
        <v>1111</v>
      </c>
      <c r="X139" s="105" t="s">
        <v>1122</v>
      </c>
      <c r="Y139" s="62" t="str">
        <f t="shared" si="14"/>
        <v>INDEFINIDA</v>
      </c>
      <c r="Z139" s="30" t="str">
        <f t="shared" si="11"/>
        <v>CLASIFICADA</v>
      </c>
      <c r="AA139" s="29" t="str">
        <f t="shared" si="13"/>
        <v>TOTAL</v>
      </c>
      <c r="AB139" s="30" t="str">
        <f>IFERROR(VLOOKUP(W139,BD!$G$6:$H$8,2,0),"PENDIENTE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39" s="30" t="str">
        <f>IFERROR(VLOOKUP(#REF!,BD!$K$6:$L$8,2,0),"NO APLICA")</f>
        <v>NO APLICA</v>
      </c>
      <c r="AD139" s="58" t="str">
        <f t="shared" si="12"/>
        <v>Constitución Política de Colombia [Const.], 1991, art. 15.</v>
      </c>
    </row>
    <row r="140" spans="1:30" ht="123.75" x14ac:dyDescent="0.2">
      <c r="A140" s="43">
        <v>134</v>
      </c>
      <c r="B140" s="7" t="s">
        <v>731</v>
      </c>
      <c r="C140" s="3" t="s">
        <v>593</v>
      </c>
      <c r="D140" s="12" t="s">
        <v>290</v>
      </c>
      <c r="E140" s="26" t="b">
        <f>IF(F140=BD!$C$12,'Matriz Final'!D140,IF(F140=BD!$C$13,"CUSTODIO",IF(F140=BD!$C$14,"DTI",IF(F140=BD!$C$15,D140&amp;"/ CUSTODIO",IF(F140=BD!$C$16,D140&amp;"/ CUSTODIO / DTI")))))</f>
        <v>0</v>
      </c>
      <c r="F140" s="12" t="s">
        <v>1173</v>
      </c>
      <c r="G140" s="12" t="s">
        <v>290</v>
      </c>
      <c r="H140" s="51" t="b">
        <f>IF(F140=BD!$C$13,"X",IF(F140=BD!$C$15,"X",IF(F140=BD!$C$16,"X")))</f>
        <v>0</v>
      </c>
      <c r="I140" s="88" t="s">
        <v>1147</v>
      </c>
      <c r="J140" s="87" t="s">
        <v>1154</v>
      </c>
      <c r="K140" s="13" t="s">
        <v>303</v>
      </c>
      <c r="L140" s="21" t="s">
        <v>308</v>
      </c>
      <c r="M140" s="21" t="s">
        <v>733</v>
      </c>
      <c r="N140" s="2"/>
      <c r="O140" s="2" t="s">
        <v>595</v>
      </c>
      <c r="P140" s="21" t="s">
        <v>596</v>
      </c>
      <c r="Q140" s="25" t="s">
        <v>302</v>
      </c>
      <c r="R140" s="21" t="s">
        <v>597</v>
      </c>
      <c r="S140" s="104">
        <v>2016</v>
      </c>
      <c r="T140" s="100" t="s">
        <v>1118</v>
      </c>
      <c r="U140" s="101" t="s">
        <v>1119</v>
      </c>
      <c r="V140" s="100" t="s">
        <v>1119</v>
      </c>
      <c r="W140" s="106" t="s">
        <v>1111</v>
      </c>
      <c r="X140" s="105" t="s">
        <v>1122</v>
      </c>
      <c r="Y140" s="62" t="str">
        <f t="shared" si="14"/>
        <v>INDEFINIDA</v>
      </c>
      <c r="Z140" s="30" t="str">
        <f t="shared" si="11"/>
        <v>CLASIFICADA</v>
      </c>
      <c r="AA140" s="29" t="str">
        <f t="shared" si="13"/>
        <v>TOTAL</v>
      </c>
      <c r="AB140" s="30" t="str">
        <f>IFERROR(VLOOKUP(W140,BD!$G$6:$H$8,2,0),"PENDIENTE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40" s="30" t="str">
        <f>IFERROR(VLOOKUP(#REF!,BD!$K$6:$L$8,2,0),"NO APLICA")</f>
        <v>NO APLICA</v>
      </c>
      <c r="AD140" s="58" t="str">
        <f t="shared" si="12"/>
        <v>Constitución Política de Colombia [Const.], 1991, art. 15.</v>
      </c>
    </row>
    <row r="141" spans="1:30" ht="123.75" x14ac:dyDescent="0.2">
      <c r="A141" s="43">
        <v>135</v>
      </c>
      <c r="B141" s="7" t="s">
        <v>731</v>
      </c>
      <c r="C141" s="3" t="s">
        <v>593</v>
      </c>
      <c r="D141" s="12" t="s">
        <v>290</v>
      </c>
      <c r="E141" s="26" t="b">
        <f>IF(F141=BD!$C$12,'Matriz Final'!D141,IF(F141=BD!$C$13,"CUSTODIO",IF(F141=BD!$C$14,"DTI",IF(F141=BD!$C$15,D141&amp;"/ CUSTODIO",IF(F141=BD!$C$16,D141&amp;"/ CUSTODIO / DTI")))))</f>
        <v>0</v>
      </c>
      <c r="F141" s="12" t="s">
        <v>1173</v>
      </c>
      <c r="G141" s="12" t="s">
        <v>290</v>
      </c>
      <c r="H141" s="51" t="b">
        <f>IF(F141=BD!$C$13,"X",IF(F141=BD!$C$15,"X",IF(F141=BD!$C$16,"X")))</f>
        <v>0</v>
      </c>
      <c r="I141" s="88" t="s">
        <v>1147</v>
      </c>
      <c r="J141" s="87" t="s">
        <v>1154</v>
      </c>
      <c r="K141" s="13" t="s">
        <v>303</v>
      </c>
      <c r="L141" s="21" t="s">
        <v>309</v>
      </c>
      <c r="M141" s="21" t="s">
        <v>734</v>
      </c>
      <c r="N141" s="2"/>
      <c r="O141" s="2" t="s">
        <v>595</v>
      </c>
      <c r="P141" s="21" t="s">
        <v>596</v>
      </c>
      <c r="Q141" s="25" t="s">
        <v>302</v>
      </c>
      <c r="R141" s="21" t="s">
        <v>597</v>
      </c>
      <c r="S141" s="104">
        <v>2016</v>
      </c>
      <c r="T141" s="100" t="s">
        <v>1118</v>
      </c>
      <c r="U141" s="101" t="s">
        <v>1119</v>
      </c>
      <c r="V141" s="100" t="s">
        <v>1119</v>
      </c>
      <c r="W141" s="106" t="s">
        <v>1111</v>
      </c>
      <c r="X141" s="105" t="s">
        <v>1122</v>
      </c>
      <c r="Y141" s="62" t="str">
        <f t="shared" si="14"/>
        <v>INDEFINIDA</v>
      </c>
      <c r="Z141" s="30" t="str">
        <f t="shared" si="11"/>
        <v>CLASIFICADA</v>
      </c>
      <c r="AA141" s="29" t="str">
        <f t="shared" si="13"/>
        <v>TOTAL</v>
      </c>
      <c r="AB141" s="30" t="str">
        <f>IFERROR(VLOOKUP(W141,BD!$G$6:$H$8,2,0),"PENDIENTE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41" s="30" t="str">
        <f>IFERROR(VLOOKUP(#REF!,BD!$K$6:$L$8,2,0),"NO APLICA")</f>
        <v>NO APLICA</v>
      </c>
      <c r="AD141" s="58" t="str">
        <f t="shared" si="12"/>
        <v>Constitución Política de Colombia [Const.], 1991, art. 15.</v>
      </c>
    </row>
    <row r="142" spans="1:30" ht="114.75" x14ac:dyDescent="0.2">
      <c r="A142" s="43">
        <v>136</v>
      </c>
      <c r="B142" s="7" t="s">
        <v>735</v>
      </c>
      <c r="C142" s="3" t="s">
        <v>593</v>
      </c>
      <c r="D142" s="12" t="s">
        <v>161</v>
      </c>
      <c r="E142" s="26" t="str">
        <f>IF(F142=BD!$C$12,'Matriz Final'!D142,IF(F142=BD!$C$13,"CUSTODIO",IF(F142=BD!$C$14,"DTI",IF(F142=BD!$C$15,D142&amp;"/ CUSTODIO",IF(F142=BD!$C$16,D142&amp;"/ CUSTODIO / DTI")))))</f>
        <v>DTI</v>
      </c>
      <c r="F142" s="12" t="s">
        <v>1142</v>
      </c>
      <c r="G142" s="12" t="s">
        <v>161</v>
      </c>
      <c r="H142" s="51" t="b">
        <f>IF(F142=BD!$C$13,"X",IF(F142=BD!$C$15,"X",IF(F142=BD!$C$16,"X")))</f>
        <v>0</v>
      </c>
      <c r="I142" s="85" t="s">
        <v>1140</v>
      </c>
      <c r="J142" s="96" t="s">
        <v>1188</v>
      </c>
      <c r="K142" s="13" t="s">
        <v>84</v>
      </c>
      <c r="L142" s="21" t="s">
        <v>164</v>
      </c>
      <c r="M142" s="21" t="s">
        <v>736</v>
      </c>
      <c r="N142" s="2"/>
      <c r="O142" s="2" t="s">
        <v>595</v>
      </c>
      <c r="P142" s="21" t="s">
        <v>596</v>
      </c>
      <c r="Q142" s="25" t="s">
        <v>83</v>
      </c>
      <c r="R142" s="21" t="s">
        <v>597</v>
      </c>
      <c r="S142" s="104">
        <v>2009</v>
      </c>
      <c r="T142" s="100" t="s">
        <v>1109</v>
      </c>
      <c r="U142" s="101" t="s">
        <v>1126</v>
      </c>
      <c r="V142" s="100" t="s">
        <v>1126</v>
      </c>
      <c r="W142" s="106" t="s">
        <v>1111</v>
      </c>
      <c r="X142" s="105" t="s">
        <v>1122</v>
      </c>
      <c r="Y142" s="62" t="str">
        <f t="shared" si="14"/>
        <v>INDEFINIDA</v>
      </c>
      <c r="Z142" s="30" t="str">
        <f t="shared" si="11"/>
        <v>CLASIFICADA</v>
      </c>
      <c r="AA142" s="29" t="str">
        <f t="shared" si="13"/>
        <v>TOTAL</v>
      </c>
      <c r="AB142" s="30" t="str">
        <f>IFERROR(VLOOKUP(W142,BD!$G$6:$H$8,2,0),"PENDIENTE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42" s="30" t="str">
        <f>IFERROR(VLOOKUP(#REF!,BD!$K$6:$L$8,2,0),"NO APLICA")</f>
        <v>NO APLICA</v>
      </c>
      <c r="AD142" s="58" t="str">
        <f t="shared" si="12"/>
        <v>Constitución Política de Colombia [Const.], 1991, art. 15.</v>
      </c>
    </row>
    <row r="143" spans="1:30" ht="140.25" x14ac:dyDescent="0.2">
      <c r="A143" s="43">
        <v>137</v>
      </c>
      <c r="B143" s="7" t="s">
        <v>737</v>
      </c>
      <c r="C143" s="3" t="s">
        <v>593</v>
      </c>
      <c r="D143" s="12" t="s">
        <v>161</v>
      </c>
      <c r="E143" s="26" t="str">
        <f>IF(F143=BD!$C$12,'Matriz Final'!D143,IF(F143=BD!$C$13,"CUSTODIO",IF(F143=BD!$C$14,"DTI",IF(F143=BD!$C$15,D143&amp;"/ CUSTODIO",IF(F143=BD!$C$16,D143&amp;"/ CUSTODIO / DTI")))))</f>
        <v>DTI</v>
      </c>
      <c r="F143" s="12" t="s">
        <v>1142</v>
      </c>
      <c r="G143" s="12" t="s">
        <v>161</v>
      </c>
      <c r="H143" s="51" t="b">
        <f>IF(F143=BD!$C$13,"X",IF(F143=BD!$C$15,"X",IF(F143=BD!$C$16,"X")))</f>
        <v>0</v>
      </c>
      <c r="I143" s="85" t="s">
        <v>1140</v>
      </c>
      <c r="J143" s="96" t="s">
        <v>1187</v>
      </c>
      <c r="K143" s="13" t="s">
        <v>163</v>
      </c>
      <c r="L143" s="2"/>
      <c r="M143" s="21" t="s">
        <v>738</v>
      </c>
      <c r="N143" s="2"/>
      <c r="O143" s="2" t="s">
        <v>595</v>
      </c>
      <c r="P143" s="21" t="s">
        <v>596</v>
      </c>
      <c r="Q143" s="25" t="s">
        <v>162</v>
      </c>
      <c r="R143" s="21" t="s">
        <v>597</v>
      </c>
      <c r="S143" s="104">
        <v>2009</v>
      </c>
      <c r="T143" s="100" t="s">
        <v>1109</v>
      </c>
      <c r="U143" s="101" t="s">
        <v>1126</v>
      </c>
      <c r="V143" s="100" t="s">
        <v>1126</v>
      </c>
      <c r="W143" s="106" t="s">
        <v>1120</v>
      </c>
      <c r="X143" s="105" t="s">
        <v>1115</v>
      </c>
      <c r="Y143" s="62" t="str">
        <f t="shared" si="14"/>
        <v>INDEFINIDA</v>
      </c>
      <c r="Z143" s="30" t="str">
        <f t="shared" si="11"/>
        <v>CLASIFICADA</v>
      </c>
      <c r="AA143" s="29" t="str">
        <f t="shared" si="13"/>
        <v>TOTAL</v>
      </c>
      <c r="AB143" s="30" t="str">
        <f>IFERROR(VLOOKUP(W143,BD!$G$6:$H$8,2,0),"PENDIENTE TIPO DE INFORMACIÓN CONTENIDA")</f>
        <v>Art. 18, Ley 1712 de 2014. Num. c: Los secretos comerciales, industriales y profesionales.</v>
      </c>
      <c r="AC143" s="30" t="str">
        <f>IFERROR(VLOOKUP(#REF!,BD!$K$6:$L$8,2,0),"NO APLICA")</f>
        <v>NO APLICA</v>
      </c>
      <c r="AD143" s="58" t="str">
        <f t="shared" si="12"/>
        <v>Ley 256 de 1996 (Normas sobre competencia desleal). Artículo 16: Violación de Secretos.</v>
      </c>
    </row>
    <row r="144" spans="1:30" ht="180" x14ac:dyDescent="0.2">
      <c r="A144" s="43">
        <v>138</v>
      </c>
      <c r="B144" s="7" t="s">
        <v>739</v>
      </c>
      <c r="C144" s="3" t="s">
        <v>593</v>
      </c>
      <c r="D144" s="12" t="s">
        <v>158</v>
      </c>
      <c r="E144" s="26" t="str">
        <f>IF(F144=BD!$C$12,'Matriz Final'!D144,IF(F144=BD!$C$13,"CUSTODIO",IF(F144=BD!$C$14,"DTI",IF(F144=BD!$C$15,D144&amp;"/ CUSTODIO",IF(F144=BD!$C$16,D144&amp;"/ CUSTODIO / DTI")))))</f>
        <v>DEPARTAMENTO DE FINANZAS CORPORATIVAS/ CUSTODIO</v>
      </c>
      <c r="F144" s="12" t="s">
        <v>1144</v>
      </c>
      <c r="G144" s="12" t="s">
        <v>158</v>
      </c>
      <c r="H144" s="51" t="str">
        <f>IF(F144=BD!$C$13,"X",IF(F144=BD!$C$15,"X",IF(F144=BD!$C$16,"X")))</f>
        <v>X</v>
      </c>
      <c r="I144" s="85"/>
      <c r="J144" s="87" t="s">
        <v>1211</v>
      </c>
      <c r="K144" s="13" t="s">
        <v>84</v>
      </c>
      <c r="L144" s="21" t="s">
        <v>159</v>
      </c>
      <c r="M144" s="21" t="s">
        <v>740</v>
      </c>
      <c r="N144" s="2"/>
      <c r="O144" s="2" t="s">
        <v>595</v>
      </c>
      <c r="P144" s="21" t="s">
        <v>596</v>
      </c>
      <c r="Q144" s="25" t="s">
        <v>83</v>
      </c>
      <c r="R144" s="21" t="s">
        <v>597</v>
      </c>
      <c r="S144" s="104">
        <v>2028</v>
      </c>
      <c r="T144" s="100" t="s">
        <v>1109</v>
      </c>
      <c r="U144" s="101" t="s">
        <v>1110</v>
      </c>
      <c r="V144" s="100" t="s">
        <v>1110</v>
      </c>
      <c r="W144" s="106" t="s">
        <v>1120</v>
      </c>
      <c r="X144" s="105" t="s">
        <v>1115</v>
      </c>
      <c r="Y144" s="62" t="str">
        <f t="shared" si="14"/>
        <v>INDEFINIDA</v>
      </c>
      <c r="Z144" s="30" t="str">
        <f t="shared" ref="Z144:Z165" si="15">IF(T144&lt;&gt;"",IF(T144&lt;&gt;"PÚBLICA","CLASIFICADA","PÚBLICA"),"PENDIENTE CLASIFICAR POR CONFIDENCIALIDAD")</f>
        <v>CLASIFICADA</v>
      </c>
      <c r="AA144" s="29" t="str">
        <f t="shared" si="13"/>
        <v>TOTAL</v>
      </c>
      <c r="AB144" s="30" t="str">
        <f>IFERROR(VLOOKUP(W144,BD!$G$6:$H$8,2,0),"PENDIENTE TIPO DE INFORMACIÓN CONTENIDA")</f>
        <v>Art. 18, Ley 1712 de 2014. Num. c: Los secretos comerciales, industriales y profesionales.</v>
      </c>
      <c r="AC144" s="30" t="str">
        <f>IFERROR(VLOOKUP(#REF!,BD!$K$6:$L$8,2,0),"NO APLICA")</f>
        <v>NO APLICA</v>
      </c>
      <c r="AD144" s="58" t="str">
        <f t="shared" ref="AD144:AD165" si="16">IF(LEFT(W144,9)="Numeral_A","Constitución Política de Colombia [Const.], 1991, art. 15.",IF(LEFT(W144,9)="Numeral_C","Ley 256 de 1996 (Normas sobre competencia desleal). Artículo 16: Violación de Secretos.","NO APLICA"))</f>
        <v>Ley 256 de 1996 (Normas sobre competencia desleal). Artículo 16: Violación de Secretos.</v>
      </c>
    </row>
    <row r="145" spans="1:30" ht="180" x14ac:dyDescent="0.2">
      <c r="A145" s="43">
        <v>139</v>
      </c>
      <c r="B145" s="7" t="s">
        <v>739</v>
      </c>
      <c r="C145" s="3" t="s">
        <v>593</v>
      </c>
      <c r="D145" s="12" t="s">
        <v>158</v>
      </c>
      <c r="E145" s="26" t="str">
        <f>IF(F145=BD!$C$12,'Matriz Final'!D145,IF(F145=BD!$C$13,"CUSTODIO",IF(F145=BD!$C$14,"DTI",IF(F145=BD!$C$15,D145&amp;"/ CUSTODIO",IF(F145=BD!$C$16,D145&amp;"/ CUSTODIO / DTI")))))</f>
        <v>DEPARTAMENTO DE FINANZAS CORPORATIVAS/ CUSTODIO</v>
      </c>
      <c r="F145" s="12" t="s">
        <v>1144</v>
      </c>
      <c r="G145" s="12" t="s">
        <v>158</v>
      </c>
      <c r="H145" s="51" t="str">
        <f>IF(F145=BD!$C$13,"X",IF(F145=BD!$C$15,"X",IF(F145=BD!$C$16,"X")))</f>
        <v>X</v>
      </c>
      <c r="I145" s="85"/>
      <c r="J145" s="87" t="s">
        <v>1211</v>
      </c>
      <c r="K145" s="13" t="s">
        <v>84</v>
      </c>
      <c r="L145" s="21" t="s">
        <v>160</v>
      </c>
      <c r="M145" s="21" t="s">
        <v>740</v>
      </c>
      <c r="N145" s="2"/>
      <c r="O145" s="2" t="s">
        <v>595</v>
      </c>
      <c r="P145" s="21" t="s">
        <v>596</v>
      </c>
      <c r="Q145" s="25" t="s">
        <v>83</v>
      </c>
      <c r="R145" s="21" t="s">
        <v>597</v>
      </c>
      <c r="S145" s="104">
        <v>2017</v>
      </c>
      <c r="T145" s="100" t="s">
        <v>1109</v>
      </c>
      <c r="U145" s="101" t="s">
        <v>1110</v>
      </c>
      <c r="V145" s="100" t="s">
        <v>1110</v>
      </c>
      <c r="W145" s="106" t="s">
        <v>1120</v>
      </c>
      <c r="X145" s="105" t="s">
        <v>1115</v>
      </c>
      <c r="Y145" s="62" t="str">
        <f t="shared" si="14"/>
        <v>INDEFINIDA</v>
      </c>
      <c r="Z145" s="30" t="str">
        <f t="shared" si="15"/>
        <v>CLASIFICADA</v>
      </c>
      <c r="AA145" s="29" t="str">
        <f t="shared" si="13"/>
        <v>TOTAL</v>
      </c>
      <c r="AB145" s="30" t="str">
        <f>IFERROR(VLOOKUP(W145,BD!$G$6:$H$8,2,0),"PENDIENTE TIPO DE INFORMACIÓN CONTENIDA")</f>
        <v>Art. 18, Ley 1712 de 2014. Num. c: Los secretos comerciales, industriales y profesionales.</v>
      </c>
      <c r="AC145" s="30" t="str">
        <f>IFERROR(VLOOKUP(#REF!,BD!$K$6:$L$8,2,0),"NO APLICA")</f>
        <v>NO APLICA</v>
      </c>
      <c r="AD145" s="58" t="str">
        <f t="shared" si="16"/>
        <v>Ley 256 de 1996 (Normas sobre competencia desleal). Artículo 16: Violación de Secretos.</v>
      </c>
    </row>
    <row r="146" spans="1:30" ht="180" x14ac:dyDescent="0.2">
      <c r="A146" s="43">
        <v>140</v>
      </c>
      <c r="B146" s="7" t="s">
        <v>741</v>
      </c>
      <c r="C146" s="3" t="s">
        <v>593</v>
      </c>
      <c r="D146" s="12" t="s">
        <v>158</v>
      </c>
      <c r="E146" s="26" t="str">
        <f>IF(F146=BD!$C$12,'Matriz Final'!D146,IF(F146=BD!$C$13,"CUSTODIO",IF(F146=BD!$C$14,"DTI",IF(F146=BD!$C$15,D146&amp;"/ CUSTODIO",IF(F146=BD!$C$16,D146&amp;"/ CUSTODIO / DTI")))))</f>
        <v>DTI</v>
      </c>
      <c r="F146" s="12" t="s">
        <v>1142</v>
      </c>
      <c r="G146" s="12" t="s">
        <v>158</v>
      </c>
      <c r="H146" s="51" t="b">
        <f>IF(F146=BD!$C$13,"X",IF(F146=BD!$C$15,"X",IF(F146=BD!$C$16,"X")))</f>
        <v>0</v>
      </c>
      <c r="I146" s="85" t="s">
        <v>1137</v>
      </c>
      <c r="J146" s="87" t="s">
        <v>1167</v>
      </c>
      <c r="K146" s="13" t="s">
        <v>10</v>
      </c>
      <c r="L146" s="21" t="s">
        <v>139</v>
      </c>
      <c r="M146" s="21" t="s">
        <v>742</v>
      </c>
      <c r="N146" s="2"/>
      <c r="O146" s="2" t="s">
        <v>595</v>
      </c>
      <c r="P146" s="21" t="s">
        <v>596</v>
      </c>
      <c r="Q146" s="25" t="s">
        <v>91</v>
      </c>
      <c r="R146" s="21" t="s">
        <v>597</v>
      </c>
      <c r="S146" s="104">
        <v>2011</v>
      </c>
      <c r="T146" s="100" t="s">
        <v>1118</v>
      </c>
      <c r="U146" s="101" t="s">
        <v>1119</v>
      </c>
      <c r="V146" s="100" t="s">
        <v>1119</v>
      </c>
      <c r="W146" s="106" t="s">
        <v>1120</v>
      </c>
      <c r="X146" s="105" t="s">
        <v>1115</v>
      </c>
      <c r="Y146" s="62" t="str">
        <f t="shared" si="14"/>
        <v>INDEFINIDA</v>
      </c>
      <c r="Z146" s="30" t="str">
        <f t="shared" si="15"/>
        <v>CLASIFICADA</v>
      </c>
      <c r="AA146" s="29" t="str">
        <f t="shared" si="13"/>
        <v>TOTAL</v>
      </c>
      <c r="AB146" s="30" t="str">
        <f>IFERROR(VLOOKUP(W146,BD!$G$6:$H$8,2,0),"PENDIENTE TIPO DE INFORMACIÓN CONTENIDA")</f>
        <v>Art. 18, Ley 1712 de 2014. Num. c: Los secretos comerciales, industriales y profesionales.</v>
      </c>
      <c r="AC146" s="30" t="str">
        <f>IFERROR(VLOOKUP(#REF!,BD!$K$6:$L$8,2,0),"NO APLICA")</f>
        <v>NO APLICA</v>
      </c>
      <c r="AD146" s="58" t="str">
        <f t="shared" si="16"/>
        <v>Ley 256 de 1996 (Normas sobre competencia desleal). Artículo 16: Violación de Secretos.</v>
      </c>
    </row>
    <row r="147" spans="1:30" ht="90" x14ac:dyDescent="0.2">
      <c r="A147" s="43">
        <v>141</v>
      </c>
      <c r="B147" s="7" t="s">
        <v>743</v>
      </c>
      <c r="C147" s="3" t="s">
        <v>593</v>
      </c>
      <c r="D147" s="12" t="s">
        <v>429</v>
      </c>
      <c r="E147" s="26" t="str">
        <f>IF(F147=BD!$C$12,'Matriz Final'!D147,IF(F147=BD!$C$13,"CUSTODIO",IF(F147=BD!$C$14,"DTI",IF(F147=BD!$C$15,D147&amp;"/ CUSTODIO",IF(F147=BD!$C$16,D147&amp;"/ CUSTODIO / DTI")))))</f>
        <v>DTI</v>
      </c>
      <c r="F147" s="12" t="s">
        <v>1142</v>
      </c>
      <c r="G147" s="12" t="s">
        <v>429</v>
      </c>
      <c r="H147" s="51" t="b">
        <f>IF(F147=BD!$C$13,"X",IF(F147=BD!$C$15,"X",IF(F147=BD!$C$16,"X")))</f>
        <v>0</v>
      </c>
      <c r="I147" s="85" t="s">
        <v>1140</v>
      </c>
      <c r="J147" s="97" t="s">
        <v>1198</v>
      </c>
      <c r="K147" s="13" t="s">
        <v>431</v>
      </c>
      <c r="L147" s="21" t="s">
        <v>432</v>
      </c>
      <c r="M147" s="21" t="s">
        <v>744</v>
      </c>
      <c r="N147" s="2"/>
      <c r="O147" s="2" t="s">
        <v>595</v>
      </c>
      <c r="P147" s="21" t="s">
        <v>596</v>
      </c>
      <c r="Q147" s="25" t="s">
        <v>430</v>
      </c>
      <c r="R147" s="21" t="s">
        <v>597</v>
      </c>
      <c r="S147" s="104">
        <v>2015</v>
      </c>
      <c r="T147" s="111" t="s">
        <v>1118</v>
      </c>
      <c r="U147" s="111" t="s">
        <v>1110</v>
      </c>
      <c r="V147" s="111" t="s">
        <v>1110</v>
      </c>
      <c r="W147" s="109" t="s">
        <v>1127</v>
      </c>
      <c r="X147" s="105"/>
      <c r="Y147" s="62" t="str">
        <f t="shared" si="14"/>
        <v>INDEFINIDA</v>
      </c>
      <c r="Z147" s="30" t="str">
        <f t="shared" si="15"/>
        <v>CLASIFICADA</v>
      </c>
      <c r="AA147" s="29" t="str">
        <f t="shared" si="13"/>
        <v>TOTAL</v>
      </c>
      <c r="AB147" s="30" t="str">
        <f>IFERROR(VLOOKUP(W147,BD!$G$6:$H$8,2,0),"PENDIENTE TIPO DE INFORMACIÓN CONTENIDA")</f>
        <v>NO APLICA</v>
      </c>
      <c r="AC147" s="30" t="str">
        <f>IFERROR(VLOOKUP(#REF!,BD!$K$6:$L$8,2,0),"NO APLICA")</f>
        <v>NO APLICA</v>
      </c>
      <c r="AD147" s="58" t="str">
        <f t="shared" si="16"/>
        <v>NO APLICA</v>
      </c>
    </row>
    <row r="148" spans="1:30" ht="90" x14ac:dyDescent="0.2">
      <c r="A148" s="43">
        <v>142</v>
      </c>
      <c r="B148" s="7" t="s">
        <v>743</v>
      </c>
      <c r="C148" s="3" t="s">
        <v>593</v>
      </c>
      <c r="D148" s="12" t="s">
        <v>429</v>
      </c>
      <c r="E148" s="26" t="str">
        <f>IF(F148=BD!$C$12,'Matriz Final'!D148,IF(F148=BD!$C$13,"CUSTODIO",IF(F148=BD!$C$14,"DTI",IF(F148=BD!$C$15,D148&amp;"/ CUSTODIO",IF(F148=BD!$C$16,D148&amp;"/ CUSTODIO / DTI")))))</f>
        <v>DTI</v>
      </c>
      <c r="F148" s="12" t="s">
        <v>1142</v>
      </c>
      <c r="G148" s="12" t="s">
        <v>429</v>
      </c>
      <c r="H148" s="51" t="b">
        <f>IF(F148=BD!$C$13,"X",IF(F148=BD!$C$15,"X",IF(F148=BD!$C$16,"X")))</f>
        <v>0</v>
      </c>
      <c r="I148" s="85" t="s">
        <v>1140</v>
      </c>
      <c r="J148" s="97" t="s">
        <v>1198</v>
      </c>
      <c r="K148" s="13" t="s">
        <v>431</v>
      </c>
      <c r="L148" s="21" t="s">
        <v>433</v>
      </c>
      <c r="M148" s="21" t="s">
        <v>744</v>
      </c>
      <c r="N148" s="2"/>
      <c r="O148" s="2" t="s">
        <v>595</v>
      </c>
      <c r="P148" s="21" t="s">
        <v>596</v>
      </c>
      <c r="Q148" s="25" t="s">
        <v>430</v>
      </c>
      <c r="R148" s="21" t="s">
        <v>597</v>
      </c>
      <c r="S148" s="104">
        <v>2001</v>
      </c>
      <c r="T148" s="111" t="s">
        <v>1118</v>
      </c>
      <c r="U148" s="111" t="s">
        <v>1110</v>
      </c>
      <c r="V148" s="111" t="s">
        <v>1110</v>
      </c>
      <c r="W148" s="109" t="s">
        <v>1127</v>
      </c>
      <c r="X148" s="105"/>
      <c r="Y148" s="62" t="str">
        <f t="shared" si="14"/>
        <v>INDEFINIDA</v>
      </c>
      <c r="Z148" s="30" t="str">
        <f t="shared" si="15"/>
        <v>CLASIFICADA</v>
      </c>
      <c r="AA148" s="29" t="str">
        <f t="shared" si="13"/>
        <v>TOTAL</v>
      </c>
      <c r="AB148" s="30" t="str">
        <f>IFERROR(VLOOKUP(W148,BD!$G$6:$H$8,2,0),"PENDIENTE TIPO DE INFORMACIÓN CONTENIDA")</f>
        <v>NO APLICA</v>
      </c>
      <c r="AC148" s="30" t="str">
        <f>IFERROR(VLOOKUP(#REF!,BD!$K$6:$L$8,2,0),"NO APLICA")</f>
        <v>NO APLICA</v>
      </c>
      <c r="AD148" s="58" t="str">
        <f t="shared" si="16"/>
        <v>NO APLICA</v>
      </c>
    </row>
    <row r="149" spans="1:30" ht="90" x14ac:dyDescent="0.2">
      <c r="A149" s="43">
        <v>143</v>
      </c>
      <c r="B149" s="7" t="s">
        <v>743</v>
      </c>
      <c r="C149" s="3" t="s">
        <v>593</v>
      </c>
      <c r="D149" s="12" t="s">
        <v>429</v>
      </c>
      <c r="E149" s="26" t="str">
        <f>IF(F149=BD!$C$12,'Matriz Final'!D149,IF(F149=BD!$C$13,"CUSTODIO",IF(F149=BD!$C$14,"DTI",IF(F149=BD!$C$15,D149&amp;"/ CUSTODIO",IF(F149=BD!$C$16,D149&amp;"/ CUSTODIO / DTI")))))</f>
        <v>DTI</v>
      </c>
      <c r="F149" s="12" t="s">
        <v>1142</v>
      </c>
      <c r="G149" s="12" t="s">
        <v>429</v>
      </c>
      <c r="H149" s="51" t="b">
        <f>IF(F149=BD!$C$13,"X",IF(F149=BD!$C$15,"X",IF(F149=BD!$C$16,"X")))</f>
        <v>0</v>
      </c>
      <c r="I149" s="85" t="s">
        <v>1140</v>
      </c>
      <c r="J149" s="97" t="s">
        <v>1198</v>
      </c>
      <c r="K149" s="13" t="s">
        <v>431</v>
      </c>
      <c r="L149" s="21" t="s">
        <v>434</v>
      </c>
      <c r="M149" s="21" t="s">
        <v>744</v>
      </c>
      <c r="N149" s="2"/>
      <c r="O149" s="2" t="s">
        <v>595</v>
      </c>
      <c r="P149" s="21" t="s">
        <v>596</v>
      </c>
      <c r="Q149" s="25" t="s">
        <v>430</v>
      </c>
      <c r="R149" s="21" t="s">
        <v>597</v>
      </c>
      <c r="S149" s="104">
        <v>1994</v>
      </c>
      <c r="T149" s="111" t="s">
        <v>1118</v>
      </c>
      <c r="U149" s="111" t="s">
        <v>1110</v>
      </c>
      <c r="V149" s="111" t="s">
        <v>1110</v>
      </c>
      <c r="W149" s="109" t="s">
        <v>1127</v>
      </c>
      <c r="X149" s="105"/>
      <c r="Y149" s="62" t="str">
        <f t="shared" si="14"/>
        <v>INDEFINIDA</v>
      </c>
      <c r="Z149" s="30" t="str">
        <f t="shared" si="15"/>
        <v>CLASIFICADA</v>
      </c>
      <c r="AA149" s="29" t="str">
        <f t="shared" si="13"/>
        <v>TOTAL</v>
      </c>
      <c r="AB149" s="30" t="str">
        <f>IFERROR(VLOOKUP(W149,BD!$G$6:$H$8,2,0),"PENDIENTE TIPO DE INFORMACIÓN CONTENIDA")</f>
        <v>NO APLICA</v>
      </c>
      <c r="AC149" s="30" t="str">
        <f>IFERROR(VLOOKUP(#REF!,BD!$K$6:$L$8,2,0),"NO APLICA")</f>
        <v>NO APLICA</v>
      </c>
      <c r="AD149" s="58" t="str">
        <f t="shared" si="16"/>
        <v>NO APLICA</v>
      </c>
    </row>
    <row r="150" spans="1:30" ht="90" x14ac:dyDescent="0.2">
      <c r="A150" s="43">
        <v>144</v>
      </c>
      <c r="B150" s="7" t="s">
        <v>743</v>
      </c>
      <c r="C150" s="3" t="s">
        <v>593</v>
      </c>
      <c r="D150" s="12" t="s">
        <v>429</v>
      </c>
      <c r="E150" s="26" t="str">
        <f>IF(F150=BD!$C$12,'Matriz Final'!D150,IF(F150=BD!$C$13,"CUSTODIO",IF(F150=BD!$C$14,"DTI",IF(F150=BD!$C$15,D150&amp;"/ CUSTODIO",IF(F150=BD!$C$16,D150&amp;"/ CUSTODIO / DTI")))))</f>
        <v>DTI</v>
      </c>
      <c r="F150" s="12" t="s">
        <v>1142</v>
      </c>
      <c r="G150" s="12" t="s">
        <v>429</v>
      </c>
      <c r="H150" s="51" t="b">
        <f>IF(F150=BD!$C$13,"X",IF(F150=BD!$C$15,"X",IF(F150=BD!$C$16,"X")))</f>
        <v>0</v>
      </c>
      <c r="I150" s="85"/>
      <c r="J150" s="87"/>
      <c r="K150" s="13" t="s">
        <v>431</v>
      </c>
      <c r="L150" s="21" t="s">
        <v>435</v>
      </c>
      <c r="M150" s="21" t="s">
        <v>744</v>
      </c>
      <c r="N150" s="2"/>
      <c r="O150" s="2" t="s">
        <v>595</v>
      </c>
      <c r="P150" s="21" t="s">
        <v>596</v>
      </c>
      <c r="Q150" s="25" t="s">
        <v>430</v>
      </c>
      <c r="R150" s="21" t="s">
        <v>597</v>
      </c>
      <c r="S150" s="104"/>
      <c r="T150" s="100"/>
      <c r="U150" s="101"/>
      <c r="V150" s="100"/>
      <c r="W150" s="105"/>
      <c r="X150" s="118"/>
      <c r="Y150" s="62" t="str">
        <f t="shared" si="14"/>
        <v>NO APLICA</v>
      </c>
      <c r="Z150" s="30" t="str">
        <f t="shared" si="15"/>
        <v>PENDIENTE CLASIFICAR POR CONFIDENCIALIDAD</v>
      </c>
      <c r="AA150" s="29" t="str">
        <f t="shared" si="13"/>
        <v>NO APLICA</v>
      </c>
      <c r="AB150" s="30" t="str">
        <f>IFERROR(VLOOKUP(W150,BD!$G$6:$H$8,2,0),"PENDIENTE TIPO DE INFORMACIÓN CONTENIDA")</f>
        <v>PENDIENTE TIPO DE INFORMACIÓN CONTENIDA</v>
      </c>
      <c r="AC150" s="30" t="str">
        <f>IFERROR(VLOOKUP(#REF!,BD!$K$6:$L$8,2,0),"NO APLICA")</f>
        <v>NO APLICA</v>
      </c>
      <c r="AD150" s="58" t="str">
        <f t="shared" si="16"/>
        <v>NO APLICA</v>
      </c>
    </row>
    <row r="151" spans="1:30" ht="90" x14ac:dyDescent="0.2">
      <c r="A151" s="43">
        <v>145</v>
      </c>
      <c r="B151" s="7" t="s">
        <v>743</v>
      </c>
      <c r="C151" s="3" t="s">
        <v>593</v>
      </c>
      <c r="D151" s="12" t="s">
        <v>429</v>
      </c>
      <c r="E151" s="26" t="str">
        <f>IF(F151=BD!$C$12,'Matriz Final'!D151,IF(F151=BD!$C$13,"CUSTODIO",IF(F151=BD!$C$14,"DTI",IF(F151=BD!$C$15,D151&amp;"/ CUSTODIO",IF(F151=BD!$C$16,D151&amp;"/ CUSTODIO / DTI")))))</f>
        <v>DTI</v>
      </c>
      <c r="F151" s="12" t="s">
        <v>1142</v>
      </c>
      <c r="G151" s="12" t="s">
        <v>429</v>
      </c>
      <c r="H151" s="51" t="b">
        <f>IF(F151=BD!$C$13,"X",IF(F151=BD!$C$15,"X",IF(F151=BD!$C$16,"X")))</f>
        <v>0</v>
      </c>
      <c r="I151" s="85"/>
      <c r="J151" s="87"/>
      <c r="K151" s="13" t="s">
        <v>431</v>
      </c>
      <c r="L151" s="21" t="s">
        <v>436</v>
      </c>
      <c r="M151" s="21" t="s">
        <v>744</v>
      </c>
      <c r="N151" s="2"/>
      <c r="O151" s="2" t="s">
        <v>595</v>
      </c>
      <c r="P151" s="21" t="s">
        <v>596</v>
      </c>
      <c r="Q151" s="25" t="s">
        <v>430</v>
      </c>
      <c r="R151" s="21" t="s">
        <v>597</v>
      </c>
      <c r="S151" s="104"/>
      <c r="T151" s="100"/>
      <c r="U151" s="101"/>
      <c r="V151" s="100"/>
      <c r="W151" s="105"/>
      <c r="X151" s="118"/>
      <c r="Y151" s="62" t="str">
        <f t="shared" si="14"/>
        <v>NO APLICA</v>
      </c>
      <c r="Z151" s="30" t="str">
        <f t="shared" si="15"/>
        <v>PENDIENTE CLASIFICAR POR CONFIDENCIALIDAD</v>
      </c>
      <c r="AA151" s="29" t="str">
        <f t="shared" si="13"/>
        <v>NO APLICA</v>
      </c>
      <c r="AB151" s="30" t="str">
        <f>IFERROR(VLOOKUP(W151,BD!$G$6:$H$8,2,0),"PENDIENTE TIPO DE INFORMACIÓN CONTENIDA")</f>
        <v>PENDIENTE TIPO DE INFORMACIÓN CONTENIDA</v>
      </c>
      <c r="AC151" s="30" t="str">
        <f>IFERROR(VLOOKUP(#REF!,BD!$K$6:$L$8,2,0),"NO APLICA")</f>
        <v>NO APLICA</v>
      </c>
      <c r="AD151" s="58" t="str">
        <f t="shared" si="16"/>
        <v>NO APLICA</v>
      </c>
    </row>
    <row r="152" spans="1:30" ht="90" x14ac:dyDescent="0.2">
      <c r="A152" s="43">
        <v>146</v>
      </c>
      <c r="B152" s="7" t="s">
        <v>743</v>
      </c>
      <c r="C152" s="3" t="s">
        <v>593</v>
      </c>
      <c r="D152" s="12" t="s">
        <v>429</v>
      </c>
      <c r="E152" s="26" t="str">
        <f>IF(F152=BD!$C$12,'Matriz Final'!D152,IF(F152=BD!$C$13,"CUSTODIO",IF(F152=BD!$C$14,"DTI",IF(F152=BD!$C$15,D152&amp;"/ CUSTODIO",IF(F152=BD!$C$16,D152&amp;"/ CUSTODIO / DTI")))))</f>
        <v>DTI</v>
      </c>
      <c r="F152" s="12" t="s">
        <v>1142</v>
      </c>
      <c r="G152" s="12" t="s">
        <v>429</v>
      </c>
      <c r="H152" s="51" t="b">
        <f>IF(F152=BD!$C$13,"X",IF(F152=BD!$C$15,"X",IF(F152=BD!$C$16,"X")))</f>
        <v>0</v>
      </c>
      <c r="I152" s="85" t="s">
        <v>1140</v>
      </c>
      <c r="J152" s="97" t="s">
        <v>1198</v>
      </c>
      <c r="K152" s="13" t="s">
        <v>431</v>
      </c>
      <c r="L152" s="21" t="s">
        <v>437</v>
      </c>
      <c r="M152" s="21" t="s">
        <v>744</v>
      </c>
      <c r="N152" s="2"/>
      <c r="O152" s="2" t="s">
        <v>595</v>
      </c>
      <c r="P152" s="21" t="s">
        <v>596</v>
      </c>
      <c r="Q152" s="25" t="s">
        <v>430</v>
      </c>
      <c r="R152" s="21" t="s">
        <v>597</v>
      </c>
      <c r="S152" s="104">
        <v>2001</v>
      </c>
      <c r="T152" s="111" t="s">
        <v>1118</v>
      </c>
      <c r="U152" s="111" t="s">
        <v>1110</v>
      </c>
      <c r="V152" s="111" t="s">
        <v>1110</v>
      </c>
      <c r="W152" s="109" t="s">
        <v>1127</v>
      </c>
      <c r="X152" s="105"/>
      <c r="Y152" s="62" t="str">
        <f t="shared" si="14"/>
        <v>INDEFINIDA</v>
      </c>
      <c r="Z152" s="30" t="str">
        <f t="shared" si="15"/>
        <v>CLASIFICADA</v>
      </c>
      <c r="AA152" s="29" t="str">
        <f t="shared" si="13"/>
        <v>TOTAL</v>
      </c>
      <c r="AB152" s="30" t="str">
        <f>IFERROR(VLOOKUP(W152,BD!$G$6:$H$8,2,0),"PENDIENTE TIPO DE INFORMACIÓN CONTENIDA")</f>
        <v>NO APLICA</v>
      </c>
      <c r="AC152" s="30" t="str">
        <f>IFERROR(VLOOKUP(#REF!,BD!$K$6:$L$8,2,0),"NO APLICA")</f>
        <v>NO APLICA</v>
      </c>
      <c r="AD152" s="58" t="str">
        <f t="shared" si="16"/>
        <v>NO APLICA</v>
      </c>
    </row>
    <row r="153" spans="1:30" ht="90" x14ac:dyDescent="0.2">
      <c r="A153" s="43">
        <v>147</v>
      </c>
      <c r="B153" s="7" t="s">
        <v>743</v>
      </c>
      <c r="C153" s="3" t="s">
        <v>593</v>
      </c>
      <c r="D153" s="12" t="s">
        <v>429</v>
      </c>
      <c r="E153" s="26" t="str">
        <f>IF(F153=BD!$C$12,'Matriz Final'!D153,IF(F153=BD!$C$13,"CUSTODIO",IF(F153=BD!$C$14,"DTI",IF(F153=BD!$C$15,D153&amp;"/ CUSTODIO",IF(F153=BD!$C$16,D153&amp;"/ CUSTODIO / DTI")))))</f>
        <v>DTI</v>
      </c>
      <c r="F153" s="12" t="s">
        <v>1142</v>
      </c>
      <c r="G153" s="12" t="s">
        <v>429</v>
      </c>
      <c r="H153" s="51" t="b">
        <f>IF(F153=BD!$C$13,"X",IF(F153=BD!$C$15,"X",IF(F153=BD!$C$16,"X")))</f>
        <v>0</v>
      </c>
      <c r="I153" s="85" t="s">
        <v>1140</v>
      </c>
      <c r="J153" s="97" t="s">
        <v>1198</v>
      </c>
      <c r="K153" s="13" t="s">
        <v>431</v>
      </c>
      <c r="L153" s="21" t="s">
        <v>438</v>
      </c>
      <c r="M153" s="21" t="s">
        <v>744</v>
      </c>
      <c r="N153" s="2"/>
      <c r="O153" s="2" t="s">
        <v>595</v>
      </c>
      <c r="P153" s="21" t="s">
        <v>596</v>
      </c>
      <c r="Q153" s="25" t="s">
        <v>430</v>
      </c>
      <c r="R153" s="21" t="s">
        <v>597</v>
      </c>
      <c r="S153" s="104">
        <v>2003</v>
      </c>
      <c r="T153" s="111" t="s">
        <v>1118</v>
      </c>
      <c r="U153" s="111" t="s">
        <v>1110</v>
      </c>
      <c r="V153" s="111" t="s">
        <v>1110</v>
      </c>
      <c r="W153" s="109" t="s">
        <v>1127</v>
      </c>
      <c r="X153" s="105"/>
      <c r="Y153" s="62" t="str">
        <f t="shared" si="14"/>
        <v>INDEFINIDA</v>
      </c>
      <c r="Z153" s="30" t="str">
        <f t="shared" si="15"/>
        <v>CLASIFICADA</v>
      </c>
      <c r="AA153" s="29" t="str">
        <f t="shared" si="13"/>
        <v>TOTAL</v>
      </c>
      <c r="AB153" s="30" t="str">
        <f>IFERROR(VLOOKUP(W153,BD!$G$6:$H$8,2,0),"PENDIENTE TIPO DE INFORMACIÓN CONTENIDA")</f>
        <v>NO APLICA</v>
      </c>
      <c r="AC153" s="30" t="str">
        <f>IFERROR(VLOOKUP(#REF!,BD!$K$6:$L$8,2,0),"NO APLICA")</f>
        <v>NO APLICA</v>
      </c>
      <c r="AD153" s="58" t="str">
        <f t="shared" si="16"/>
        <v>NO APLICA</v>
      </c>
    </row>
    <row r="154" spans="1:30" ht="90" x14ac:dyDescent="0.2">
      <c r="A154" s="43">
        <v>148</v>
      </c>
      <c r="B154" s="7" t="s">
        <v>743</v>
      </c>
      <c r="C154" s="3" t="s">
        <v>593</v>
      </c>
      <c r="D154" s="12" t="s">
        <v>429</v>
      </c>
      <c r="E154" s="26" t="str">
        <f>IF(F154=BD!$C$12,'Matriz Final'!D154,IF(F154=BD!$C$13,"CUSTODIO",IF(F154=BD!$C$14,"DTI",IF(F154=BD!$C$15,D154&amp;"/ CUSTODIO",IF(F154=BD!$C$16,D154&amp;"/ CUSTODIO / DTI")))))</f>
        <v>DTI</v>
      </c>
      <c r="F154" s="12" t="s">
        <v>1142</v>
      </c>
      <c r="G154" s="12" t="s">
        <v>429</v>
      </c>
      <c r="H154" s="51" t="b">
        <f>IF(F154=BD!$C$13,"X",IF(F154=BD!$C$15,"X",IF(F154=BD!$C$16,"X")))</f>
        <v>0</v>
      </c>
      <c r="I154" s="85" t="s">
        <v>1140</v>
      </c>
      <c r="J154" s="97" t="s">
        <v>1198</v>
      </c>
      <c r="K154" s="13" t="s">
        <v>431</v>
      </c>
      <c r="L154" s="21" t="s">
        <v>439</v>
      </c>
      <c r="M154" s="21" t="s">
        <v>744</v>
      </c>
      <c r="N154" s="2"/>
      <c r="O154" s="2" t="s">
        <v>595</v>
      </c>
      <c r="P154" s="21" t="s">
        <v>596</v>
      </c>
      <c r="Q154" s="25" t="s">
        <v>430</v>
      </c>
      <c r="R154" s="21" t="s">
        <v>597</v>
      </c>
      <c r="S154" s="104">
        <v>2003</v>
      </c>
      <c r="T154" s="111" t="s">
        <v>1118</v>
      </c>
      <c r="U154" s="111" t="s">
        <v>1110</v>
      </c>
      <c r="V154" s="111" t="s">
        <v>1110</v>
      </c>
      <c r="W154" s="109" t="s">
        <v>1127</v>
      </c>
      <c r="X154" s="105"/>
      <c r="Y154" s="62" t="str">
        <f t="shared" si="14"/>
        <v>INDEFINIDA</v>
      </c>
      <c r="Z154" s="30" t="str">
        <f t="shared" si="15"/>
        <v>CLASIFICADA</v>
      </c>
      <c r="AA154" s="29" t="str">
        <f t="shared" si="13"/>
        <v>TOTAL</v>
      </c>
      <c r="AB154" s="30" t="str">
        <f>IFERROR(VLOOKUP(W154,BD!$G$6:$H$8,2,0),"PENDIENTE TIPO DE INFORMACIÓN CONTENIDA")</f>
        <v>NO APLICA</v>
      </c>
      <c r="AC154" s="30" t="str">
        <f>IFERROR(VLOOKUP(#REF!,BD!$K$6:$L$8,2,0),"NO APLICA")</f>
        <v>NO APLICA</v>
      </c>
      <c r="AD154" s="58" t="str">
        <f t="shared" si="16"/>
        <v>NO APLICA</v>
      </c>
    </row>
    <row r="155" spans="1:30" ht="90" x14ac:dyDescent="0.2">
      <c r="A155" s="43">
        <v>149</v>
      </c>
      <c r="B155" s="7" t="s">
        <v>743</v>
      </c>
      <c r="C155" s="3" t="s">
        <v>593</v>
      </c>
      <c r="D155" s="12" t="s">
        <v>429</v>
      </c>
      <c r="E155" s="26" t="str">
        <f>IF(F155=BD!$C$12,'Matriz Final'!D155,IF(F155=BD!$C$13,"CUSTODIO",IF(F155=BD!$C$14,"DTI",IF(F155=BD!$C$15,D155&amp;"/ CUSTODIO",IF(F155=BD!$C$16,D155&amp;"/ CUSTODIO / DTI")))))</f>
        <v>DTI</v>
      </c>
      <c r="F155" s="12" t="s">
        <v>1142</v>
      </c>
      <c r="G155" s="12" t="s">
        <v>429</v>
      </c>
      <c r="H155" s="51" t="b">
        <f>IF(F155=BD!$C$13,"X",IF(F155=BD!$C$15,"X",IF(F155=BD!$C$16,"X")))</f>
        <v>0</v>
      </c>
      <c r="I155" s="85" t="s">
        <v>1140</v>
      </c>
      <c r="J155" s="97" t="s">
        <v>1198</v>
      </c>
      <c r="K155" s="13" t="s">
        <v>431</v>
      </c>
      <c r="L155" s="21" t="s">
        <v>440</v>
      </c>
      <c r="M155" s="21" t="s">
        <v>744</v>
      </c>
      <c r="N155" s="2"/>
      <c r="O155" s="2" t="s">
        <v>595</v>
      </c>
      <c r="P155" s="21" t="s">
        <v>596</v>
      </c>
      <c r="Q155" s="25" t="s">
        <v>430</v>
      </c>
      <c r="R155" s="21" t="s">
        <v>597</v>
      </c>
      <c r="S155" s="108"/>
      <c r="T155" s="111" t="s">
        <v>1118</v>
      </c>
      <c r="U155" s="111" t="s">
        <v>1110</v>
      </c>
      <c r="V155" s="111" t="s">
        <v>1110</v>
      </c>
      <c r="W155" s="109" t="s">
        <v>1127</v>
      </c>
      <c r="X155" s="105"/>
      <c r="Y155" s="62" t="str">
        <f t="shared" si="14"/>
        <v>INDEFINIDA</v>
      </c>
      <c r="Z155" s="30" t="str">
        <f t="shared" si="15"/>
        <v>CLASIFICADA</v>
      </c>
      <c r="AA155" s="29" t="str">
        <f t="shared" si="13"/>
        <v>TOTAL</v>
      </c>
      <c r="AB155" s="30" t="str">
        <f>IFERROR(VLOOKUP(W155,BD!$G$6:$H$8,2,0),"PENDIENTE TIPO DE INFORMACIÓN CONTENIDA")</f>
        <v>NO APLICA</v>
      </c>
      <c r="AC155" s="30" t="str">
        <f>IFERROR(VLOOKUP(#REF!,BD!$K$6:$L$8,2,0),"NO APLICA")</f>
        <v>NO APLICA</v>
      </c>
      <c r="AD155" s="58" t="str">
        <f t="shared" si="16"/>
        <v>NO APLICA</v>
      </c>
    </row>
    <row r="156" spans="1:30" ht="267.75" x14ac:dyDescent="0.2">
      <c r="A156" s="43">
        <v>150</v>
      </c>
      <c r="B156" s="7" t="s">
        <v>745</v>
      </c>
      <c r="C156" s="3" t="s">
        <v>593</v>
      </c>
      <c r="D156" s="12" t="s">
        <v>429</v>
      </c>
      <c r="E156" s="26" t="str">
        <f>IF(F156=BD!$C$12,'Matriz Final'!D156,IF(F156=BD!$C$13,"CUSTODIO",IF(F156=BD!$C$14,"DTI",IF(F156=BD!$C$15,D156&amp;"/ CUSTODIO",IF(F156=BD!$C$16,D156&amp;"/ CUSTODIO / DTI")))))</f>
        <v>DTI</v>
      </c>
      <c r="F156" s="12" t="s">
        <v>1142</v>
      </c>
      <c r="G156" s="12" t="s">
        <v>429</v>
      </c>
      <c r="H156" s="51" t="b">
        <f>IF(F156=BD!$C$13,"X",IF(F156=BD!$C$15,"X",IF(F156=BD!$C$16,"X")))</f>
        <v>0</v>
      </c>
      <c r="I156" s="85" t="s">
        <v>1148</v>
      </c>
      <c r="J156" s="87" t="s">
        <v>1163</v>
      </c>
      <c r="K156" s="13" t="s">
        <v>141</v>
      </c>
      <c r="L156" s="21" t="s">
        <v>445</v>
      </c>
      <c r="M156" s="21" t="s">
        <v>746</v>
      </c>
      <c r="N156" s="2"/>
      <c r="O156" s="2" t="s">
        <v>595</v>
      </c>
      <c r="P156" s="21" t="s">
        <v>596</v>
      </c>
      <c r="Q156" s="25" t="s">
        <v>140</v>
      </c>
      <c r="R156" s="21" t="s">
        <v>597</v>
      </c>
      <c r="S156" s="108"/>
      <c r="T156" s="103"/>
      <c r="U156" s="120"/>
      <c r="V156" s="103"/>
      <c r="W156" s="110"/>
      <c r="X156" s="118"/>
      <c r="Y156" s="62" t="str">
        <f t="shared" si="14"/>
        <v>NO APLICA</v>
      </c>
      <c r="Z156" s="30" t="str">
        <f t="shared" si="15"/>
        <v>PENDIENTE CLASIFICAR POR CONFIDENCIALIDAD</v>
      </c>
      <c r="AA156" s="29" t="str">
        <f t="shared" si="13"/>
        <v>NO APLICA</v>
      </c>
      <c r="AB156" s="30" t="str">
        <f>IFERROR(VLOOKUP(W156,BD!$G$6:$H$8,2,0),"PENDIENTE TIPO DE INFORMACIÓN CONTENIDA")</f>
        <v>PENDIENTE TIPO DE INFORMACIÓN CONTENIDA</v>
      </c>
      <c r="AC156" s="30" t="str">
        <f>IFERROR(VLOOKUP(#REF!,BD!$K$6:$L$8,2,0),"NO APLICA")</f>
        <v>NO APLICA</v>
      </c>
      <c r="AD156" s="58" t="str">
        <f t="shared" si="16"/>
        <v>NO APLICA</v>
      </c>
    </row>
    <row r="157" spans="1:30" ht="114.75" x14ac:dyDescent="0.2">
      <c r="A157" s="43">
        <v>151</v>
      </c>
      <c r="B157" s="7" t="s">
        <v>747</v>
      </c>
      <c r="C157" s="3" t="s">
        <v>593</v>
      </c>
      <c r="D157" s="12" t="s">
        <v>429</v>
      </c>
      <c r="E157" s="26" t="str">
        <f>IF(F157=BD!$C$12,'Matriz Final'!D157,IF(F157=BD!$C$13,"CUSTODIO",IF(F157=BD!$C$14,"DTI",IF(F157=BD!$C$15,D157&amp;"/ CUSTODIO",IF(F157=BD!$C$16,D157&amp;"/ CUSTODIO / DTI")))))</f>
        <v>DTI</v>
      </c>
      <c r="F157" s="12" t="s">
        <v>1142</v>
      </c>
      <c r="G157" s="12" t="s">
        <v>429</v>
      </c>
      <c r="H157" s="51" t="b">
        <f>IF(F157=BD!$C$13,"X",IF(F157=BD!$C$15,"X",IF(F157=BD!$C$16,"X")))</f>
        <v>0</v>
      </c>
      <c r="I157" s="85" t="s">
        <v>1140</v>
      </c>
      <c r="J157" s="97" t="s">
        <v>1200</v>
      </c>
      <c r="K157" s="13" t="s">
        <v>442</v>
      </c>
      <c r="L157" s="21" t="s">
        <v>443</v>
      </c>
      <c r="M157" s="21" t="s">
        <v>748</v>
      </c>
      <c r="N157" s="2"/>
      <c r="O157" s="2" t="s">
        <v>595</v>
      </c>
      <c r="P157" s="21" t="s">
        <v>596</v>
      </c>
      <c r="Q157" s="25" t="s">
        <v>441</v>
      </c>
      <c r="R157" s="21" t="s">
        <v>597</v>
      </c>
      <c r="S157" s="104">
        <v>2000</v>
      </c>
      <c r="T157" s="111" t="s">
        <v>1118</v>
      </c>
      <c r="U157" s="111" t="s">
        <v>1110</v>
      </c>
      <c r="V157" s="111" t="s">
        <v>1110</v>
      </c>
      <c r="W157" s="106" t="s">
        <v>1111</v>
      </c>
      <c r="X157" s="105" t="s">
        <v>1122</v>
      </c>
      <c r="Y157" s="62" t="str">
        <f t="shared" si="14"/>
        <v>INDEFINIDA</v>
      </c>
      <c r="Z157" s="30" t="str">
        <f t="shared" si="15"/>
        <v>CLASIFICADA</v>
      </c>
      <c r="AA157" s="29" t="str">
        <f t="shared" si="13"/>
        <v>TOTAL</v>
      </c>
      <c r="AB157" s="30" t="str">
        <f>IFERROR(VLOOKUP(W157,BD!$G$6:$H$8,2,0),"PENDIENTE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57" s="30" t="str">
        <f>IFERROR(VLOOKUP(#REF!,BD!$K$6:$L$8,2,0),"NO APLICA")</f>
        <v>NO APLICA</v>
      </c>
      <c r="AD157" s="58" t="str">
        <f t="shared" si="16"/>
        <v>Constitución Política de Colombia [Const.], 1991, art. 15.</v>
      </c>
    </row>
    <row r="158" spans="1:30" ht="114.75" x14ac:dyDescent="0.2">
      <c r="A158" s="43">
        <v>152</v>
      </c>
      <c r="B158" s="7" t="s">
        <v>747</v>
      </c>
      <c r="C158" s="3" t="s">
        <v>593</v>
      </c>
      <c r="D158" s="12" t="s">
        <v>429</v>
      </c>
      <c r="E158" s="26" t="str">
        <f>IF(F158=BD!$C$12,'Matriz Final'!D158,IF(F158=BD!$C$13,"CUSTODIO",IF(F158=BD!$C$14,"DTI",IF(F158=BD!$C$15,D158&amp;"/ CUSTODIO",IF(F158=BD!$C$16,D158&amp;"/ CUSTODIO / DTI")))))</f>
        <v>DTI</v>
      </c>
      <c r="F158" s="12" t="s">
        <v>1142</v>
      </c>
      <c r="G158" s="12" t="s">
        <v>429</v>
      </c>
      <c r="H158" s="51" t="b">
        <f>IF(F158=BD!$C$13,"X",IF(F158=BD!$C$15,"X",IF(F158=BD!$C$16,"X")))</f>
        <v>0</v>
      </c>
      <c r="I158" s="85" t="s">
        <v>1140</v>
      </c>
      <c r="J158" s="97" t="s">
        <v>1199</v>
      </c>
      <c r="K158" s="13" t="s">
        <v>442</v>
      </c>
      <c r="L158" s="21" t="s">
        <v>444</v>
      </c>
      <c r="M158" s="21" t="s">
        <v>749</v>
      </c>
      <c r="N158" s="2"/>
      <c r="O158" s="2" t="s">
        <v>595</v>
      </c>
      <c r="P158" s="21" t="s">
        <v>596</v>
      </c>
      <c r="Q158" s="25" t="s">
        <v>441</v>
      </c>
      <c r="R158" s="21" t="s">
        <v>597</v>
      </c>
      <c r="S158" s="104">
        <v>2006</v>
      </c>
      <c r="T158" s="111" t="s">
        <v>1118</v>
      </c>
      <c r="U158" s="111" t="s">
        <v>1110</v>
      </c>
      <c r="V158" s="111" t="s">
        <v>1110</v>
      </c>
      <c r="W158" s="106" t="s">
        <v>1111</v>
      </c>
      <c r="X158" s="105" t="s">
        <v>1122</v>
      </c>
      <c r="Y158" s="62" t="str">
        <f t="shared" si="14"/>
        <v>INDEFINIDA</v>
      </c>
      <c r="Z158" s="30" t="str">
        <f t="shared" si="15"/>
        <v>CLASIFICADA</v>
      </c>
      <c r="AA158" s="29" t="str">
        <f t="shared" si="13"/>
        <v>TOTAL</v>
      </c>
      <c r="AB158" s="30" t="str">
        <f>IFERROR(VLOOKUP(W158,BD!$G$6:$H$8,2,0),"PENDIENTE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58" s="30" t="str">
        <f>IFERROR(VLOOKUP(#REF!,BD!$K$6:$L$8,2,0),"NO APLICA")</f>
        <v>NO APLICA</v>
      </c>
      <c r="AD158" s="58" t="str">
        <f t="shared" si="16"/>
        <v>Constitución Política de Colombia [Const.], 1991, art. 15.</v>
      </c>
    </row>
    <row r="159" spans="1:30" ht="229.5" x14ac:dyDescent="0.2">
      <c r="A159" s="43">
        <v>153</v>
      </c>
      <c r="B159" s="7" t="s">
        <v>750</v>
      </c>
      <c r="C159" s="3" t="s">
        <v>593</v>
      </c>
      <c r="D159" s="12" t="s">
        <v>425</v>
      </c>
      <c r="E159" s="26" t="str">
        <f>IF(F159=BD!$C$12,'Matriz Final'!D159,IF(F159=BD!$C$13,"CUSTODIO",IF(F159=BD!$C$14,"DTI",IF(F159=BD!$C$15,D159&amp;"/ CUSTODIO",IF(F159=BD!$C$16,D159&amp;"/ CUSTODIO / DTI")))))</f>
        <v>DTI</v>
      </c>
      <c r="F159" s="12" t="s">
        <v>1142</v>
      </c>
      <c r="G159" s="12" t="s">
        <v>425</v>
      </c>
      <c r="H159" s="51" t="b">
        <f>IF(F159=BD!$C$13,"X",IF(F159=BD!$C$15,"X",IF(F159=BD!$C$16,"X")))</f>
        <v>0</v>
      </c>
      <c r="I159" s="85" t="s">
        <v>1137</v>
      </c>
      <c r="J159" s="85" t="s">
        <v>1137</v>
      </c>
      <c r="K159" s="13" t="s">
        <v>10</v>
      </c>
      <c r="L159" s="21" t="s">
        <v>139</v>
      </c>
      <c r="M159" s="21" t="s">
        <v>751</v>
      </c>
      <c r="N159" s="2"/>
      <c r="O159" s="2" t="s">
        <v>595</v>
      </c>
      <c r="P159" s="21" t="s">
        <v>596</v>
      </c>
      <c r="Q159" s="25" t="s">
        <v>91</v>
      </c>
      <c r="R159" s="21" t="s">
        <v>597</v>
      </c>
      <c r="S159" s="104">
        <v>2011</v>
      </c>
      <c r="T159" s="100" t="s">
        <v>1118</v>
      </c>
      <c r="U159" s="101" t="s">
        <v>1119</v>
      </c>
      <c r="V159" s="100" t="s">
        <v>1119</v>
      </c>
      <c r="W159" s="106" t="s">
        <v>1120</v>
      </c>
      <c r="X159" s="105" t="s">
        <v>1115</v>
      </c>
      <c r="Y159" s="62" t="str">
        <f t="shared" si="14"/>
        <v>INDEFINIDA</v>
      </c>
      <c r="Z159" s="30" t="str">
        <f t="shared" si="15"/>
        <v>CLASIFICADA</v>
      </c>
      <c r="AA159" s="29" t="str">
        <f t="shared" si="13"/>
        <v>TOTAL</v>
      </c>
      <c r="AB159" s="30" t="str">
        <f>IFERROR(VLOOKUP(W159,BD!$G$6:$H$8,2,0),"PENDIENTE TIPO DE INFORMACIÓN CONTENIDA")</f>
        <v>Art. 18, Ley 1712 de 2014. Num. c: Los secretos comerciales, industriales y profesionales.</v>
      </c>
      <c r="AC159" s="30" t="str">
        <f>IFERROR(VLOOKUP(#REF!,BD!$K$6:$L$8,2,0),"NO APLICA")</f>
        <v>NO APLICA</v>
      </c>
      <c r="AD159" s="58" t="str">
        <f t="shared" si="16"/>
        <v>Ley 256 de 1996 (Normas sobre competencia desleal). Artículo 16: Violación de Secretos.</v>
      </c>
    </row>
    <row r="160" spans="1:30" ht="165.75" x14ac:dyDescent="0.2">
      <c r="A160" s="43">
        <v>154</v>
      </c>
      <c r="B160" s="7" t="s">
        <v>750</v>
      </c>
      <c r="C160" s="3" t="s">
        <v>593</v>
      </c>
      <c r="D160" s="12" t="s">
        <v>425</v>
      </c>
      <c r="E160" s="26" t="str">
        <f>IF(F160=BD!$C$12,'Matriz Final'!D160,IF(F160=BD!$C$13,"CUSTODIO",IF(F160=BD!$C$14,"DTI",IF(F160=BD!$C$15,D160&amp;"/ CUSTODIO",IF(F160=BD!$C$16,D160&amp;"/ CUSTODIO / DTI")))))</f>
        <v>DTI</v>
      </c>
      <c r="F160" s="12" t="s">
        <v>1142</v>
      </c>
      <c r="G160" s="12" t="s">
        <v>425</v>
      </c>
      <c r="H160" s="51" t="b">
        <f>IF(F160=BD!$C$13,"X",IF(F160=BD!$C$15,"X",IF(F160=BD!$C$16,"X")))</f>
        <v>0</v>
      </c>
      <c r="I160" s="85" t="s">
        <v>1137</v>
      </c>
      <c r="J160" s="85" t="s">
        <v>1137</v>
      </c>
      <c r="K160" s="13" t="s">
        <v>10</v>
      </c>
      <c r="L160" s="21" t="s">
        <v>426</v>
      </c>
      <c r="M160" s="21" t="s">
        <v>752</v>
      </c>
      <c r="N160" s="2"/>
      <c r="O160" s="2" t="s">
        <v>595</v>
      </c>
      <c r="P160" s="21" t="s">
        <v>596</v>
      </c>
      <c r="Q160" s="25" t="s">
        <v>91</v>
      </c>
      <c r="R160" s="21" t="s">
        <v>597</v>
      </c>
      <c r="S160" s="104">
        <v>2011</v>
      </c>
      <c r="T160" s="100" t="s">
        <v>1118</v>
      </c>
      <c r="U160" s="101" t="s">
        <v>1119</v>
      </c>
      <c r="V160" s="100" t="s">
        <v>1119</v>
      </c>
      <c r="W160" s="106" t="s">
        <v>1120</v>
      </c>
      <c r="X160" s="105" t="s">
        <v>1115</v>
      </c>
      <c r="Y160" s="62" t="str">
        <f t="shared" si="14"/>
        <v>INDEFINIDA</v>
      </c>
      <c r="Z160" s="30" t="str">
        <f t="shared" si="15"/>
        <v>CLASIFICADA</v>
      </c>
      <c r="AA160" s="29" t="str">
        <f t="shared" si="13"/>
        <v>TOTAL</v>
      </c>
      <c r="AB160" s="30" t="str">
        <f>IFERROR(VLOOKUP(W160,BD!$G$6:$H$8,2,0),"PENDIENTE TIPO DE INFORMACIÓN CONTENIDA")</f>
        <v>Art. 18, Ley 1712 de 2014. Num. c: Los secretos comerciales, industriales y profesionales.</v>
      </c>
      <c r="AC160" s="30" t="str">
        <f>IFERROR(VLOOKUP(#REF!,BD!$K$6:$L$8,2,0),"NO APLICA")</f>
        <v>NO APLICA</v>
      </c>
      <c r="AD160" s="58" t="str">
        <f t="shared" si="16"/>
        <v>Ley 256 de 1996 (Normas sobre competencia desleal). Artículo 16: Violación de Secretos.</v>
      </c>
    </row>
    <row r="161" spans="1:30" ht="242.25" x14ac:dyDescent="0.2">
      <c r="A161" s="43">
        <v>155</v>
      </c>
      <c r="B161" s="7" t="s">
        <v>750</v>
      </c>
      <c r="C161" s="3" t="s">
        <v>593</v>
      </c>
      <c r="D161" s="12" t="s">
        <v>425</v>
      </c>
      <c r="E161" s="26" t="str">
        <f>IF(F161=BD!$C$12,'Matriz Final'!D161,IF(F161=BD!$C$13,"CUSTODIO",IF(F161=BD!$C$14,"DTI",IF(F161=BD!$C$15,D161&amp;"/ CUSTODIO",IF(F161=BD!$C$16,D161&amp;"/ CUSTODIO / DTI")))))</f>
        <v>DTI</v>
      </c>
      <c r="F161" s="12" t="s">
        <v>1142</v>
      </c>
      <c r="G161" s="12" t="s">
        <v>425</v>
      </c>
      <c r="H161" s="51" t="b">
        <f>IF(F161=BD!$C$13,"X",IF(F161=BD!$C$15,"X",IF(F161=BD!$C$16,"X")))</f>
        <v>0</v>
      </c>
      <c r="I161" s="85" t="s">
        <v>1148</v>
      </c>
      <c r="J161" s="87" t="s">
        <v>1210</v>
      </c>
      <c r="K161" s="13" t="s">
        <v>173</v>
      </c>
      <c r="L161" s="21" t="s">
        <v>428</v>
      </c>
      <c r="M161" s="21" t="s">
        <v>753</v>
      </c>
      <c r="N161" s="2"/>
      <c r="O161" s="2" t="s">
        <v>595</v>
      </c>
      <c r="P161" s="21" t="s">
        <v>596</v>
      </c>
      <c r="Q161" s="25" t="s">
        <v>427</v>
      </c>
      <c r="R161" s="21" t="s">
        <v>597</v>
      </c>
      <c r="S161" s="104">
        <v>2000</v>
      </c>
      <c r="T161" s="100" t="s">
        <v>1118</v>
      </c>
      <c r="U161" s="101" t="s">
        <v>1110</v>
      </c>
      <c r="V161" s="100" t="s">
        <v>1110</v>
      </c>
      <c r="W161" s="105" t="s">
        <v>1127</v>
      </c>
      <c r="X161" s="105"/>
      <c r="Y161" s="62" t="str">
        <f t="shared" si="14"/>
        <v>INDEFINIDA</v>
      </c>
      <c r="Z161" s="30" t="str">
        <f t="shared" si="15"/>
        <v>CLASIFICADA</v>
      </c>
      <c r="AA161" s="29" t="str">
        <f t="shared" si="13"/>
        <v>TOTAL</v>
      </c>
      <c r="AB161" s="30" t="str">
        <f>IFERROR(VLOOKUP(W161,BD!$G$6:$H$8,2,0),"PENDIENTE TIPO DE INFORMACIÓN CONTENIDA")</f>
        <v>NO APLICA</v>
      </c>
      <c r="AC161" s="30" t="str">
        <f>IFERROR(VLOOKUP(#REF!,BD!$K$6:$L$8,2,0),"NO APLICA")</f>
        <v>NO APLICA</v>
      </c>
      <c r="AD161" s="58" t="str">
        <f t="shared" si="16"/>
        <v>NO APLICA</v>
      </c>
    </row>
    <row r="162" spans="1:30" ht="101.25" x14ac:dyDescent="0.2">
      <c r="A162" s="43">
        <v>156</v>
      </c>
      <c r="B162" s="7" t="s">
        <v>754</v>
      </c>
      <c r="C162" s="3" t="s">
        <v>593</v>
      </c>
      <c r="D162" s="12" t="s">
        <v>532</v>
      </c>
      <c r="E162" s="26" t="b">
        <f>IF(F162=BD!$C$12,'Matriz Final'!D162,IF(F162=BD!$C$13,"CUSTODIO",IF(F162=BD!$C$14,"DTI",IF(F162=BD!$C$15,D162&amp;"/ CUSTODIO",IF(F162=BD!$C$16,D162&amp;"/ CUSTODIO / DTI")))))</f>
        <v>0</v>
      </c>
      <c r="F162" s="12" t="s">
        <v>1173</v>
      </c>
      <c r="G162" s="12" t="s">
        <v>532</v>
      </c>
      <c r="H162" s="51" t="b">
        <f>IF(F162=BD!$C$13,"X",IF(F162=BD!$C$15,"X",IF(F162=BD!$C$16,"X")))</f>
        <v>0</v>
      </c>
      <c r="I162" s="85" t="s">
        <v>1140</v>
      </c>
      <c r="J162" s="87" t="s">
        <v>1190</v>
      </c>
      <c r="K162" s="13" t="s">
        <v>84</v>
      </c>
      <c r="L162" s="21" t="s">
        <v>533</v>
      </c>
      <c r="M162" s="21" t="s">
        <v>755</v>
      </c>
      <c r="N162" s="2"/>
      <c r="O162" s="2" t="s">
        <v>595</v>
      </c>
      <c r="P162" s="21" t="s">
        <v>596</v>
      </c>
      <c r="Q162" s="25" t="s">
        <v>83</v>
      </c>
      <c r="R162" s="21" t="s">
        <v>597</v>
      </c>
      <c r="S162" s="104"/>
      <c r="T162" s="100" t="s">
        <v>1109</v>
      </c>
      <c r="U162" s="101" t="s">
        <v>1110</v>
      </c>
      <c r="V162" s="100" t="s">
        <v>1110</v>
      </c>
      <c r="W162" s="105" t="s">
        <v>1120</v>
      </c>
      <c r="X162" s="105" t="s">
        <v>1115</v>
      </c>
      <c r="Y162" s="62" t="str">
        <f t="shared" si="14"/>
        <v>INDEFINIDA</v>
      </c>
      <c r="Z162" s="30" t="str">
        <f t="shared" si="15"/>
        <v>CLASIFICADA</v>
      </c>
      <c r="AA162" s="29" t="str">
        <f t="shared" si="13"/>
        <v>TOTAL</v>
      </c>
      <c r="AB162" s="30" t="str">
        <f>IFERROR(VLOOKUP(W162,BD!$G$6:$H$8,2,0),"PENDIENTE TIPO DE INFORMACIÓN CONTENIDA")</f>
        <v>Art. 18, Ley 1712 de 2014. Num. c: Los secretos comerciales, industriales y profesionales.</v>
      </c>
      <c r="AC162" s="30" t="str">
        <f>IFERROR(VLOOKUP(#REF!,BD!$K$6:$L$8,2,0),"NO APLICA")</f>
        <v>NO APLICA</v>
      </c>
      <c r="AD162" s="58" t="str">
        <f t="shared" si="16"/>
        <v>Ley 256 de 1996 (Normas sobre competencia desleal). Artículo 16: Violación de Secretos.</v>
      </c>
    </row>
    <row r="163" spans="1:30" ht="101.25" x14ac:dyDescent="0.2">
      <c r="A163" s="43">
        <v>157</v>
      </c>
      <c r="B163" s="7" t="s">
        <v>754</v>
      </c>
      <c r="C163" s="3" t="s">
        <v>593</v>
      </c>
      <c r="D163" s="12" t="s">
        <v>532</v>
      </c>
      <c r="E163" s="26" t="b">
        <f>IF(F163=BD!$C$12,'Matriz Final'!D163,IF(F163=BD!$C$13,"CUSTODIO",IF(F163=BD!$C$14,"DTI",IF(F163=BD!$C$15,D163&amp;"/ CUSTODIO",IF(F163=BD!$C$16,D163&amp;"/ CUSTODIO / DTI")))))</f>
        <v>0</v>
      </c>
      <c r="F163" s="12" t="s">
        <v>1173</v>
      </c>
      <c r="G163" s="12" t="s">
        <v>532</v>
      </c>
      <c r="H163" s="51" t="b">
        <f>IF(F163=BD!$C$13,"X",IF(F163=BD!$C$15,"X",IF(F163=BD!$C$16,"X")))</f>
        <v>0</v>
      </c>
      <c r="I163" s="85" t="s">
        <v>1140</v>
      </c>
      <c r="J163" s="87" t="s">
        <v>1190</v>
      </c>
      <c r="K163" s="13" t="s">
        <v>84</v>
      </c>
      <c r="L163" s="21" t="s">
        <v>534</v>
      </c>
      <c r="M163" s="21" t="s">
        <v>756</v>
      </c>
      <c r="N163" s="2"/>
      <c r="O163" s="2" t="s">
        <v>595</v>
      </c>
      <c r="P163" s="21" t="s">
        <v>596</v>
      </c>
      <c r="Q163" s="25" t="s">
        <v>83</v>
      </c>
      <c r="R163" s="21" t="s">
        <v>597</v>
      </c>
      <c r="S163" s="104"/>
      <c r="T163" s="100" t="s">
        <v>1109</v>
      </c>
      <c r="U163" s="101" t="s">
        <v>1110</v>
      </c>
      <c r="V163" s="100" t="s">
        <v>1110</v>
      </c>
      <c r="W163" s="105" t="s">
        <v>1120</v>
      </c>
      <c r="X163" s="105" t="s">
        <v>1115</v>
      </c>
      <c r="Y163" s="62" t="str">
        <f t="shared" si="14"/>
        <v>INDEFINIDA</v>
      </c>
      <c r="Z163" s="30" t="str">
        <f t="shared" si="15"/>
        <v>CLASIFICADA</v>
      </c>
      <c r="AA163" s="29" t="str">
        <f t="shared" si="13"/>
        <v>TOTAL</v>
      </c>
      <c r="AB163" s="30" t="str">
        <f>IFERROR(VLOOKUP(W163,BD!$G$6:$H$8,2,0),"PENDIENTE TIPO DE INFORMACIÓN CONTENIDA")</f>
        <v>Art. 18, Ley 1712 de 2014. Num. c: Los secretos comerciales, industriales y profesionales.</v>
      </c>
      <c r="AC163" s="30" t="str">
        <f>IFERROR(VLOOKUP(#REF!,BD!$K$6:$L$8,2,0),"NO APLICA")</f>
        <v>NO APLICA</v>
      </c>
      <c r="AD163" s="58" t="str">
        <f t="shared" si="16"/>
        <v>Ley 256 de 1996 (Normas sobre competencia desleal). Artículo 16: Violación de Secretos.</v>
      </c>
    </row>
    <row r="164" spans="1:30" ht="101.25" x14ac:dyDescent="0.2">
      <c r="A164" s="43">
        <v>158</v>
      </c>
      <c r="B164" s="7" t="s">
        <v>754</v>
      </c>
      <c r="C164" s="3" t="s">
        <v>593</v>
      </c>
      <c r="D164" s="12" t="s">
        <v>532</v>
      </c>
      <c r="E164" s="26" t="b">
        <f>IF(F164=BD!$C$12,'Matriz Final'!D164,IF(F164=BD!$C$13,"CUSTODIO",IF(F164=BD!$C$14,"DTI",IF(F164=BD!$C$15,D164&amp;"/ CUSTODIO",IF(F164=BD!$C$16,D164&amp;"/ CUSTODIO / DTI")))))</f>
        <v>0</v>
      </c>
      <c r="F164" s="12" t="s">
        <v>1173</v>
      </c>
      <c r="G164" s="12" t="s">
        <v>532</v>
      </c>
      <c r="H164" s="51" t="b">
        <f>IF(F164=BD!$C$13,"X",IF(F164=BD!$C$15,"X",IF(F164=BD!$C$16,"X")))</f>
        <v>0</v>
      </c>
      <c r="I164" s="85" t="s">
        <v>1140</v>
      </c>
      <c r="J164" s="87" t="s">
        <v>1190</v>
      </c>
      <c r="K164" s="13" t="s">
        <v>84</v>
      </c>
      <c r="L164" s="21" t="s">
        <v>535</v>
      </c>
      <c r="M164" s="21" t="s">
        <v>757</v>
      </c>
      <c r="N164" s="2"/>
      <c r="O164" s="2" t="s">
        <v>595</v>
      </c>
      <c r="P164" s="21" t="s">
        <v>596</v>
      </c>
      <c r="Q164" s="25" t="s">
        <v>83</v>
      </c>
      <c r="R164" s="21" t="s">
        <v>597</v>
      </c>
      <c r="S164" s="104"/>
      <c r="T164" s="100" t="s">
        <v>1109</v>
      </c>
      <c r="U164" s="101" t="s">
        <v>1110</v>
      </c>
      <c r="V164" s="100" t="s">
        <v>1110</v>
      </c>
      <c r="W164" s="105" t="s">
        <v>1120</v>
      </c>
      <c r="X164" s="105" t="s">
        <v>1115</v>
      </c>
      <c r="Y164" s="62" t="str">
        <f t="shared" si="14"/>
        <v>INDEFINIDA</v>
      </c>
      <c r="Z164" s="30" t="str">
        <f t="shared" si="15"/>
        <v>CLASIFICADA</v>
      </c>
      <c r="AA164" s="29" t="str">
        <f t="shared" si="13"/>
        <v>TOTAL</v>
      </c>
      <c r="AB164" s="30" t="str">
        <f>IFERROR(VLOOKUP(W164,BD!$G$6:$H$8,2,0),"PENDIENTE TIPO DE INFORMACIÓN CONTENIDA")</f>
        <v>Art. 18, Ley 1712 de 2014. Num. c: Los secretos comerciales, industriales y profesionales.</v>
      </c>
      <c r="AC164" s="30" t="str">
        <f>IFERROR(VLOOKUP(#REF!,BD!$K$6:$L$8,2,0),"NO APLICA")</f>
        <v>NO APLICA</v>
      </c>
      <c r="AD164" s="58" t="str">
        <f t="shared" si="16"/>
        <v>Ley 256 de 1996 (Normas sobre competencia desleal). Artículo 16: Violación de Secretos.</v>
      </c>
    </row>
    <row r="165" spans="1:30" ht="102" thickBot="1" x14ac:dyDescent="0.25">
      <c r="A165" s="43">
        <v>159</v>
      </c>
      <c r="B165" s="7" t="s">
        <v>754</v>
      </c>
      <c r="C165" s="3" t="s">
        <v>593</v>
      </c>
      <c r="D165" s="12" t="s">
        <v>532</v>
      </c>
      <c r="E165" s="26" t="str">
        <f>IF(F165=BD!$C$12,'Matriz Final'!D165,IF(F165=BD!$C$13,"CUSTODIO",IF(F165=BD!$C$14,"DTI",IF(F165=BD!$C$15,D165&amp;"/ CUSTODIO",IF(F165=BD!$C$16,D165&amp;"/ CUSTODIO / DTI")))))</f>
        <v>DTI</v>
      </c>
      <c r="F165" s="12" t="s">
        <v>1142</v>
      </c>
      <c r="G165" s="12" t="s">
        <v>532</v>
      </c>
      <c r="H165" s="51" t="b">
        <f>IF(F165=BD!$C$13,"X",IF(F165=BD!$C$15,"X",IF(F165=BD!$C$16,"X")))</f>
        <v>0</v>
      </c>
      <c r="I165" s="85" t="s">
        <v>1148</v>
      </c>
      <c r="J165" s="87"/>
      <c r="K165" s="13" t="s">
        <v>10</v>
      </c>
      <c r="L165" s="21" t="s">
        <v>139</v>
      </c>
      <c r="M165" s="21" t="s">
        <v>758</v>
      </c>
      <c r="N165" s="2"/>
      <c r="O165" s="2" t="s">
        <v>595</v>
      </c>
      <c r="P165" s="21" t="s">
        <v>596</v>
      </c>
      <c r="Q165" s="25" t="s">
        <v>91</v>
      </c>
      <c r="R165" s="21" t="s">
        <v>597</v>
      </c>
      <c r="S165" s="104">
        <v>2011</v>
      </c>
      <c r="T165" s="100" t="s">
        <v>1109</v>
      </c>
      <c r="U165" s="101" t="s">
        <v>1119</v>
      </c>
      <c r="V165" s="100" t="s">
        <v>1119</v>
      </c>
      <c r="W165" s="105" t="s">
        <v>1120</v>
      </c>
      <c r="X165" s="105" t="s">
        <v>1115</v>
      </c>
      <c r="Y165" s="62" t="str">
        <f t="shared" si="14"/>
        <v>INDEFINIDA</v>
      </c>
      <c r="Z165" s="30" t="str">
        <f t="shared" si="15"/>
        <v>CLASIFICADA</v>
      </c>
      <c r="AA165" s="29" t="str">
        <f t="shared" si="13"/>
        <v>TOTAL</v>
      </c>
      <c r="AB165" s="30" t="str">
        <f>IFERROR(VLOOKUP(W165,BD!$G$6:$H$8,2,0),"PENDIENTE TIPO DE INFORMACIÓN CONTENIDA")</f>
        <v>Art. 18, Ley 1712 de 2014. Num. c: Los secretos comerciales, industriales y profesionales.</v>
      </c>
      <c r="AC165" s="30" t="str">
        <f>IFERROR(VLOOKUP(#REF!,BD!$K$6:$L$8,2,0),"NO APLICA")</f>
        <v>NO APLICA</v>
      </c>
      <c r="AD165" s="58" t="str">
        <f t="shared" si="16"/>
        <v>Ley 256 de 1996 (Normas sobre competencia desleal). Artículo 16: Violación de Secretos.</v>
      </c>
    </row>
    <row r="166" spans="1:30" ht="192" thickBot="1" x14ac:dyDescent="0.25">
      <c r="A166" s="43">
        <v>160</v>
      </c>
      <c r="B166" s="7" t="s">
        <v>759</v>
      </c>
      <c r="C166" s="3" t="s">
        <v>593</v>
      </c>
      <c r="D166" s="12" t="s">
        <v>97</v>
      </c>
      <c r="E166" s="26" t="str">
        <f>IF(F166=BD!$C$12,'Matriz Final'!D166,IF(F166=BD!$C$13,"CUSTODIO",IF(F166=BD!$C$14,"DTI",IF(F166=BD!$C$15,D166&amp;"/ CUSTODIO",IF(F166=BD!$C$16,D166&amp;"/ CUSTODIO / DTI")))))</f>
        <v>DTI</v>
      </c>
      <c r="F166" s="12" t="s">
        <v>1142</v>
      </c>
      <c r="G166" s="12" t="s">
        <v>97</v>
      </c>
      <c r="H166" s="51" t="b">
        <f>IF(F166=BD!$C$13,"X",IF(F166=BD!$C$15,"X",IF(F166=BD!$C$16,"X")))</f>
        <v>0</v>
      </c>
      <c r="I166" s="85" t="s">
        <v>1143</v>
      </c>
      <c r="J166" s="93" t="s">
        <v>1233</v>
      </c>
      <c r="K166" s="13" t="s">
        <v>53</v>
      </c>
      <c r="L166" s="21" t="s">
        <v>106</v>
      </c>
      <c r="M166" s="21" t="s">
        <v>760</v>
      </c>
      <c r="N166" s="2"/>
      <c r="O166" s="2" t="s">
        <v>595</v>
      </c>
      <c r="P166" s="21" t="s">
        <v>596</v>
      </c>
      <c r="Q166" s="25" t="s">
        <v>52</v>
      </c>
      <c r="R166" s="21" t="s">
        <v>597</v>
      </c>
      <c r="S166" s="115">
        <v>2025</v>
      </c>
      <c r="T166" s="100" t="s">
        <v>1109</v>
      </c>
      <c r="U166" s="101" t="s">
        <v>1126</v>
      </c>
      <c r="V166" s="100" t="s">
        <v>1126</v>
      </c>
      <c r="W166" s="106" t="s">
        <v>1111</v>
      </c>
      <c r="X166" s="105" t="s">
        <v>1122</v>
      </c>
      <c r="Y166" s="62" t="str">
        <f t="shared" si="14"/>
        <v>INDEFINIDA</v>
      </c>
      <c r="Z166" s="30" t="str">
        <f>IF(U166&lt;&gt;"",IF(U166&lt;&gt;"PÚBLICA","CLASIFICADA","PÚBLICA"),"PENDIENTE CLASIFICAR POR CONFIDENCIALIDAD")</f>
        <v>CLASIFICADA</v>
      </c>
      <c r="AA166" s="29" t="str">
        <f t="shared" si="13"/>
        <v>TOTAL</v>
      </c>
      <c r="AB166" s="30" t="str">
        <f>IFERROR(VLOOKUP(X166,BD!$G$6:$H$8,2,0),"PENDIENTE TIPO DE INFORMACIÓN CONTENIDA")</f>
        <v>PENDIENTE TIPO DE INFORMACIÓN CONTENIDA</v>
      </c>
      <c r="AC166" s="30" t="str">
        <f>IFERROR(VLOOKUP(#REF!,BD!$K$6:$L$8,2,0),"NO APLICA")</f>
        <v>NO APLICA</v>
      </c>
      <c r="AD166" s="58" t="str">
        <f>IF(LEFT(X166,9)="Numeral_A","Constitución Política de Colombia [Const.], 1991, art. 15.",IF(LEFT(X166,9)="Numeral_C","Ley 256 de 1996 (Normas sobre competencia desleal). Artículo 16: Violación de Secretos.","NO APLICA"))</f>
        <v>NO APLICA</v>
      </c>
    </row>
    <row r="167" spans="1:30" ht="248.25" thickBot="1" x14ac:dyDescent="0.25">
      <c r="A167" s="43">
        <v>161</v>
      </c>
      <c r="B167" s="7" t="s">
        <v>761</v>
      </c>
      <c r="C167" s="3" t="s">
        <v>593</v>
      </c>
      <c r="D167" s="12" t="s">
        <v>97</v>
      </c>
      <c r="E167" s="26" t="b">
        <f>IF(F167=BD!$C$12,'Matriz Final'!D167,IF(F167=BD!$C$13,"CUSTODIO",IF(F167=BD!$C$14,"DTI",IF(F167=BD!$C$15,D167&amp;"/ CUSTODIO",IF(F167=BD!$C$16,D167&amp;"/ CUSTODIO / DTI")))))</f>
        <v>0</v>
      </c>
      <c r="F167" s="12" t="s">
        <v>1173</v>
      </c>
      <c r="G167" s="12" t="s">
        <v>97</v>
      </c>
      <c r="H167" s="51" t="b">
        <f>IF(F167=BD!$C$13,"X",IF(F167=BD!$C$15,"X",IF(F167=BD!$C$16,"X")))</f>
        <v>0</v>
      </c>
      <c r="I167" s="85" t="s">
        <v>1148</v>
      </c>
      <c r="J167" s="87" t="s">
        <v>1234</v>
      </c>
      <c r="K167" s="13" t="s">
        <v>99</v>
      </c>
      <c r="L167" s="21" t="s">
        <v>101</v>
      </c>
      <c r="M167" s="21" t="s">
        <v>762</v>
      </c>
      <c r="N167" s="2"/>
      <c r="O167" s="2" t="s">
        <v>595</v>
      </c>
      <c r="P167" s="21" t="s">
        <v>647</v>
      </c>
      <c r="Q167" s="25" t="s">
        <v>98</v>
      </c>
      <c r="R167" s="21" t="s">
        <v>597</v>
      </c>
      <c r="S167" s="115">
        <v>1991</v>
      </c>
      <c r="T167" s="100" t="s">
        <v>1118</v>
      </c>
      <c r="U167" s="100" t="s">
        <v>1110</v>
      </c>
      <c r="V167" s="101" t="s">
        <v>1110</v>
      </c>
      <c r="W167" s="106" t="s">
        <v>1111</v>
      </c>
      <c r="X167" s="105" t="s">
        <v>1122</v>
      </c>
      <c r="Y167" s="62" t="str">
        <f t="shared" si="14"/>
        <v>INDEFINIDA</v>
      </c>
      <c r="Z167" s="30" t="str">
        <f>IF(U167&lt;&gt;"",IF(U167&lt;&gt;"PÚBLICA","CLASIFICADA","PÚBLICA"),"PENDIENTE CLASIFICAR POR CONFIDENCIALIDAD")</f>
        <v>CLASIFICADA</v>
      </c>
      <c r="AA167" s="29" t="str">
        <f t="shared" si="13"/>
        <v>TOTAL</v>
      </c>
      <c r="AB167" s="30" t="str">
        <f>IFERROR(VLOOKUP(X167,BD!$G$6:$H$8,2,0),"PENDIENTE TIPO DE INFORMACIÓN CONTENIDA")</f>
        <v>PENDIENTE TIPO DE INFORMACIÓN CONTENIDA</v>
      </c>
      <c r="AC167" s="30" t="str">
        <f>IFERROR(VLOOKUP(#REF!,BD!$K$6:$L$8,2,0),"NO APLICA")</f>
        <v>NO APLICA</v>
      </c>
      <c r="AD167" s="58" t="str">
        <f>IF(LEFT(X167,9)="Numeral_A","Constitución Política de Colombia [Const.], 1991, art. 15.",IF(LEFT(X167,9)="Numeral_C","Ley 256 de 1996 (Normas sobre competencia desleal). Artículo 16: Violación de Secretos.","NO APLICA"))</f>
        <v>NO APLICA</v>
      </c>
    </row>
    <row r="168" spans="1:30" ht="248.25" thickBot="1" x14ac:dyDescent="0.25">
      <c r="A168" s="43">
        <v>162</v>
      </c>
      <c r="B168" s="7" t="s">
        <v>761</v>
      </c>
      <c r="C168" s="3" t="s">
        <v>593</v>
      </c>
      <c r="D168" s="12" t="s">
        <v>97</v>
      </c>
      <c r="E168" s="26" t="b">
        <f>IF(F168=BD!$C$12,'Matriz Final'!D168,IF(F168=BD!$C$13,"CUSTODIO",IF(F168=BD!$C$14,"DTI",IF(F168=BD!$C$15,D168&amp;"/ CUSTODIO",IF(F168=BD!$C$16,D168&amp;"/ CUSTODIO / DTI")))))</f>
        <v>0</v>
      </c>
      <c r="F168" s="12" t="s">
        <v>1173</v>
      </c>
      <c r="G168" s="12" t="s">
        <v>97</v>
      </c>
      <c r="H168" s="51" t="b">
        <f>IF(F168=BD!$C$13,"X",IF(F168=BD!$C$15,"X",IF(F168=BD!$C$16,"X")))</f>
        <v>0</v>
      </c>
      <c r="I168" s="85" t="s">
        <v>1148</v>
      </c>
      <c r="J168" s="87" t="s">
        <v>1234</v>
      </c>
      <c r="K168" s="13" t="s">
        <v>99</v>
      </c>
      <c r="L168" s="21" t="s">
        <v>102</v>
      </c>
      <c r="M168" s="21" t="s">
        <v>762</v>
      </c>
      <c r="N168" s="2"/>
      <c r="O168" s="2" t="s">
        <v>595</v>
      </c>
      <c r="P168" s="21" t="s">
        <v>647</v>
      </c>
      <c r="Q168" s="25" t="s">
        <v>98</v>
      </c>
      <c r="R168" s="21" t="s">
        <v>597</v>
      </c>
      <c r="S168" s="115">
        <v>1991</v>
      </c>
      <c r="T168" s="100" t="s">
        <v>1118</v>
      </c>
      <c r="U168" s="100" t="s">
        <v>1110</v>
      </c>
      <c r="V168" s="101" t="s">
        <v>1110</v>
      </c>
      <c r="W168" s="106" t="s">
        <v>1111</v>
      </c>
      <c r="X168" s="105" t="s">
        <v>1122</v>
      </c>
      <c r="Y168" s="62" t="str">
        <f t="shared" si="14"/>
        <v>INDEFINIDA</v>
      </c>
      <c r="Z168" s="30" t="str">
        <f>IF(U168&lt;&gt;"",IF(U168&lt;&gt;"PÚBLICA","CLASIFICADA","PÚBLICA"),"PENDIENTE CLASIFICAR POR CONFIDENCIALIDAD")</f>
        <v>CLASIFICADA</v>
      </c>
      <c r="AA168" s="29" t="str">
        <f t="shared" si="13"/>
        <v>TOTAL</v>
      </c>
      <c r="AB168" s="30" t="str">
        <f>IFERROR(VLOOKUP(X168,BD!$G$6:$H$8,2,0),"PENDIENTE TIPO DE INFORMACIÓN CONTENIDA")</f>
        <v>PENDIENTE TIPO DE INFORMACIÓN CONTENIDA</v>
      </c>
      <c r="AC168" s="30" t="str">
        <f>IFERROR(VLOOKUP(#REF!,BD!$K$6:$L$8,2,0),"NO APLICA")</f>
        <v>NO APLICA</v>
      </c>
      <c r="AD168" s="58" t="str">
        <f>IF(LEFT(X168,9)="Numeral_A","Constitución Política de Colombia [Const.], 1991, art. 15.",IF(LEFT(X168,9)="Numeral_C","Ley 256 de 1996 (Normas sobre competencia desleal). Artículo 16: Violación de Secretos.","NO APLICA"))</f>
        <v>NO APLICA</v>
      </c>
    </row>
    <row r="169" spans="1:30" ht="248.25" thickBot="1" x14ac:dyDescent="0.25">
      <c r="A169" s="43">
        <v>163</v>
      </c>
      <c r="B169" s="7" t="s">
        <v>761</v>
      </c>
      <c r="C169" s="3" t="s">
        <v>593</v>
      </c>
      <c r="D169" s="12" t="s">
        <v>97</v>
      </c>
      <c r="E169" s="26" t="b">
        <f>IF(F169=BD!$C$12,'Matriz Final'!D169,IF(F169=BD!$C$13,"CUSTODIO",IF(F169=BD!$C$14,"DTI",IF(F169=BD!$C$15,D169&amp;"/ CUSTODIO",IF(F169=BD!$C$16,D169&amp;"/ CUSTODIO / DTI")))))</f>
        <v>0</v>
      </c>
      <c r="F169" s="12" t="s">
        <v>1173</v>
      </c>
      <c r="G169" s="12" t="s">
        <v>97</v>
      </c>
      <c r="H169" s="51" t="b">
        <f>IF(F169=BD!$C$13,"X",IF(F169=BD!$C$15,"X",IF(F169=BD!$C$16,"X")))</f>
        <v>0</v>
      </c>
      <c r="I169" s="85" t="s">
        <v>1148</v>
      </c>
      <c r="J169" s="87" t="s">
        <v>1234</v>
      </c>
      <c r="K169" s="13" t="s">
        <v>99</v>
      </c>
      <c r="L169" s="21" t="s">
        <v>100</v>
      </c>
      <c r="M169" s="21" t="s">
        <v>762</v>
      </c>
      <c r="N169" s="2"/>
      <c r="O169" s="2" t="s">
        <v>595</v>
      </c>
      <c r="P169" s="21" t="s">
        <v>647</v>
      </c>
      <c r="Q169" s="25" t="s">
        <v>98</v>
      </c>
      <c r="R169" s="21" t="s">
        <v>597</v>
      </c>
      <c r="S169" s="115">
        <v>1991</v>
      </c>
      <c r="T169" s="100" t="s">
        <v>1118</v>
      </c>
      <c r="U169" s="100" t="s">
        <v>1110</v>
      </c>
      <c r="V169" s="101" t="s">
        <v>1110</v>
      </c>
      <c r="W169" s="106" t="s">
        <v>1111</v>
      </c>
      <c r="X169" s="105" t="s">
        <v>1122</v>
      </c>
      <c r="Y169" s="62" t="str">
        <f t="shared" si="14"/>
        <v>INDEFINIDA</v>
      </c>
      <c r="Z169" s="30" t="str">
        <f>IF(U169&lt;&gt;"",IF(U169&lt;&gt;"PÚBLICA","CLASIFICADA","PÚBLICA"),"PENDIENTE CLASIFICAR POR CONFIDENCIALIDAD")</f>
        <v>CLASIFICADA</v>
      </c>
      <c r="AA169" s="29" t="str">
        <f t="shared" si="13"/>
        <v>TOTAL</v>
      </c>
      <c r="AB169" s="30" t="str">
        <f>IFERROR(VLOOKUP(X169,BD!$G$6:$H$8,2,0),"PENDIENTE TIPO DE INFORMACIÓN CONTENIDA")</f>
        <v>PENDIENTE TIPO DE INFORMACIÓN CONTENIDA</v>
      </c>
      <c r="AC169" s="30" t="str">
        <f>IFERROR(VLOOKUP(#REF!,BD!$K$6:$L$8,2,0),"NO APLICA")</f>
        <v>NO APLICA</v>
      </c>
      <c r="AD169" s="58" t="str">
        <f>IF(LEFT(X169,9)="Numeral_A","Constitución Política de Colombia [Const.], 1991, art. 15.",IF(LEFT(X169,9)="Numeral_C","Ley 256 de 1996 (Normas sobre competencia desleal). Artículo 16: Violación de Secretos.","NO APLICA"))</f>
        <v>NO APLICA</v>
      </c>
    </row>
    <row r="170" spans="1:30" ht="203.25" thickBot="1" x14ac:dyDescent="0.25">
      <c r="A170" s="43">
        <v>164</v>
      </c>
      <c r="B170" s="7" t="s">
        <v>763</v>
      </c>
      <c r="C170" s="3" t="s">
        <v>593</v>
      </c>
      <c r="D170" s="12" t="s">
        <v>97</v>
      </c>
      <c r="E170" s="26" t="str">
        <f>IF(F170=BD!$C$12,'Matriz Final'!D170,IF(F170=BD!$C$13,"CUSTODIO",IF(F170=BD!$C$14,"DTI",IF(F170=BD!$C$15,D170&amp;"/ CUSTODIO",IF(F170=BD!$C$16,D170&amp;"/ CUSTODIO / DTI")))))</f>
        <v>DTI</v>
      </c>
      <c r="F170" s="12" t="s">
        <v>1142</v>
      </c>
      <c r="G170" s="12" t="s">
        <v>97</v>
      </c>
      <c r="H170" s="51" t="b">
        <f>IF(F170=BD!$C$13,"X",IF(F170=BD!$C$15,"X",IF(F170=BD!$C$16,"X")))</f>
        <v>0</v>
      </c>
      <c r="I170" s="85" t="s">
        <v>1148</v>
      </c>
      <c r="J170" s="87" t="s">
        <v>1235</v>
      </c>
      <c r="K170" s="13" t="s">
        <v>104</v>
      </c>
      <c r="L170" s="21" t="s">
        <v>105</v>
      </c>
      <c r="M170" s="21" t="s">
        <v>764</v>
      </c>
      <c r="N170" s="2"/>
      <c r="O170" s="2" t="s">
        <v>595</v>
      </c>
      <c r="P170" s="21" t="s">
        <v>596</v>
      </c>
      <c r="Q170" s="25" t="s">
        <v>103</v>
      </c>
      <c r="R170" s="21" t="s">
        <v>597</v>
      </c>
      <c r="S170" s="115">
        <v>2012</v>
      </c>
      <c r="T170" s="100" t="s">
        <v>1118</v>
      </c>
      <c r="U170" s="101" t="s">
        <v>1119</v>
      </c>
      <c r="V170" s="101" t="s">
        <v>1119</v>
      </c>
      <c r="W170" s="106" t="s">
        <v>1111</v>
      </c>
      <c r="X170" s="105" t="s">
        <v>1113</v>
      </c>
      <c r="Y170" s="62" t="str">
        <f t="shared" si="14"/>
        <v>INDEFINIDA</v>
      </c>
      <c r="Z170" s="30" t="str">
        <f>IF(U170&lt;&gt;"",IF(U170&lt;&gt;"PÚBLICA","CLASIFICADA","PÚBLICA"),"PENDIENTE CLASIFICAR POR CONFIDENCIALIDAD")</f>
        <v>CLASIFICADA</v>
      </c>
      <c r="AA170" s="29" t="str">
        <f t="shared" si="13"/>
        <v>TOTAL</v>
      </c>
      <c r="AB170" s="30" t="str">
        <f>IFERROR(VLOOKUP(X170,BD!$G$6:$H$8,2,0),"PENDIENTE TIPO DE INFORMACIÓN CONTENIDA")</f>
        <v>PENDIENTE TIPO DE INFORMACIÓN CONTENIDA</v>
      </c>
      <c r="AC170" s="30" t="str">
        <f>IFERROR(VLOOKUP(#REF!,BD!$K$6:$L$8,2,0),"NO APLICA")</f>
        <v>NO APLICA</v>
      </c>
      <c r="AD170" s="58" t="str">
        <f>IF(LEFT(X170,9)="Numeral_A","Constitución Política de Colombia [Const.], 1991, art. 15.",IF(LEFT(X170,9)="Numeral_C","Ley 256 de 1996 (Normas sobre competencia desleal). Artículo 16: Violación de Secretos.","NO APLICA"))</f>
        <v>NO APLICA</v>
      </c>
    </row>
    <row r="171" spans="1:30" ht="158.25" thickBot="1" x14ac:dyDescent="0.25">
      <c r="A171" s="43">
        <v>165</v>
      </c>
      <c r="B171" s="6" t="s">
        <v>765</v>
      </c>
      <c r="C171" s="3" t="s">
        <v>593</v>
      </c>
      <c r="D171" s="12" t="s">
        <v>35</v>
      </c>
      <c r="E171" s="26" t="str">
        <f>IF(F171=BD!$C$12,'Matriz Final'!D171,IF(F171=BD!$C$13,"CUSTODIO",IF(F171=BD!$C$14,"DTI",IF(F171=BD!$C$15,D171&amp;"/ CUSTODIO",IF(F171=BD!$C$16,D171&amp;"/ CUSTODIO / DTI")))))</f>
        <v>DEPARTAMENTE DE OPERACIONES/ CUSTODIO</v>
      </c>
      <c r="F171" s="12" t="s">
        <v>1144</v>
      </c>
      <c r="G171" s="12" t="s">
        <v>35</v>
      </c>
      <c r="H171" s="51" t="str">
        <f>IF(F171=BD!$C$13,"X",IF(F171=BD!$C$15,"X",IF(F171=BD!$C$16,"X")))</f>
        <v>X</v>
      </c>
      <c r="I171" s="85" t="s">
        <v>1140</v>
      </c>
      <c r="J171" s="98" t="s">
        <v>1223</v>
      </c>
      <c r="K171" s="13" t="s">
        <v>84</v>
      </c>
      <c r="L171" s="21" t="s">
        <v>85</v>
      </c>
      <c r="M171" s="21" t="s">
        <v>766</v>
      </c>
      <c r="N171" s="2"/>
      <c r="O171" s="2" t="s">
        <v>595</v>
      </c>
      <c r="P171" s="21" t="s">
        <v>647</v>
      </c>
      <c r="Q171" s="25" t="s">
        <v>83</v>
      </c>
      <c r="R171" s="21" t="s">
        <v>597</v>
      </c>
      <c r="S171" s="115">
        <v>2000</v>
      </c>
      <c r="T171" s="100" t="s">
        <v>1125</v>
      </c>
      <c r="U171" s="101" t="s">
        <v>1119</v>
      </c>
      <c r="V171" s="100" t="s">
        <v>1119</v>
      </c>
      <c r="W171" s="105" t="s">
        <v>1127</v>
      </c>
      <c r="X171" s="105"/>
      <c r="Y171" s="62" t="str">
        <f t="shared" si="14"/>
        <v>NO APLICA</v>
      </c>
      <c r="Z171" s="30" t="str">
        <f t="shared" ref="Z171:Z183" si="17">IF(T171&lt;&gt;"",IF(T171&lt;&gt;"PÚBLICA","CLASIFICADA","PÚBLICA"),"PENDIENTE CLASIFICAR POR CONFIDENCIALIDAD")</f>
        <v>PÚBLICA</v>
      </c>
      <c r="AA171" s="29" t="str">
        <f t="shared" si="13"/>
        <v>NO APLICA</v>
      </c>
      <c r="AB171" s="30" t="str">
        <f>IFERROR(VLOOKUP(W171,BD!$G$6:$H$8,2,0),"PENDIENTE TIPO DE INFORMACIÓN CONTENIDA")</f>
        <v>NO APLICA</v>
      </c>
      <c r="AC171" s="30" t="str">
        <f>IFERROR(VLOOKUP(#REF!,BD!$K$6:$L$8,2,0),"NO APLICA")</f>
        <v>NO APLICA</v>
      </c>
      <c r="AD171" s="58" t="str">
        <f t="shared" ref="AD171:AD183" si="18">IF(LEFT(W171,9)="Numeral_A","Constitución Política de Colombia [Const.], 1991, art. 15.",IF(LEFT(W171,9)="Numeral_C","Ley 256 de 1996 (Normas sobre competencia desleal). Artículo 16: Violación de Secretos.","NO APLICA"))</f>
        <v>NO APLICA</v>
      </c>
    </row>
    <row r="172" spans="1:30" ht="124.5" thickBot="1" x14ac:dyDescent="0.25">
      <c r="A172" s="43">
        <v>166</v>
      </c>
      <c r="B172" s="6" t="s">
        <v>767</v>
      </c>
      <c r="C172" s="3" t="s">
        <v>593</v>
      </c>
      <c r="D172" s="12" t="s">
        <v>35</v>
      </c>
      <c r="E172" s="26" t="str">
        <f>IF(F172=BD!$C$12,'Matriz Final'!D172,IF(F172=BD!$C$13,"CUSTODIO",IF(F172=BD!$C$14,"DTI",IF(F172=BD!$C$15,D172&amp;"/ CUSTODIO",IF(F172=BD!$C$16,D172&amp;"/ CUSTODIO / DTI")))))</f>
        <v>DTI</v>
      </c>
      <c r="F172" s="12" t="s">
        <v>1142</v>
      </c>
      <c r="G172" s="12" t="s">
        <v>35</v>
      </c>
      <c r="H172" s="51" t="b">
        <f>IF(F172=BD!$C$13,"X",IF(F172=BD!$C$15,"X",IF(F172=BD!$C$16,"X")))</f>
        <v>0</v>
      </c>
      <c r="I172" s="85" t="s">
        <v>1148</v>
      </c>
      <c r="J172" s="87" t="s">
        <v>1229</v>
      </c>
      <c r="K172" s="13" t="s">
        <v>58</v>
      </c>
      <c r="L172" s="2"/>
      <c r="M172" s="21" t="s">
        <v>768</v>
      </c>
      <c r="N172" s="2"/>
      <c r="O172" s="2" t="s">
        <v>595</v>
      </c>
      <c r="P172" s="21" t="s">
        <v>596</v>
      </c>
      <c r="Q172" s="25" t="s">
        <v>57</v>
      </c>
      <c r="R172" s="21" t="s">
        <v>597</v>
      </c>
      <c r="S172" s="115"/>
      <c r="T172" s="100" t="s">
        <v>1118</v>
      </c>
      <c r="U172" s="101" t="s">
        <v>1119</v>
      </c>
      <c r="V172" s="100" t="s">
        <v>1119</v>
      </c>
      <c r="W172" s="105" t="s">
        <v>1111</v>
      </c>
      <c r="X172" s="105" t="s">
        <v>1122</v>
      </c>
      <c r="Y172" s="62" t="str">
        <f t="shared" ref="Y172:Y173" si="19">IF(Z172="CLASIFICADA","INDEFINIDA","NO APLICA")</f>
        <v>INDEFINIDA</v>
      </c>
      <c r="Z172" s="30" t="str">
        <f t="shared" si="17"/>
        <v>CLASIFICADA</v>
      </c>
      <c r="AA172" s="29" t="str">
        <f t="shared" si="13"/>
        <v>TOTAL</v>
      </c>
      <c r="AB172" s="30" t="str">
        <f>IFERROR(VLOOKUP(W172,BD!$G$6:$H$8,2,0),"PENDIENTE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72" s="30" t="str">
        <f>IFERROR(VLOOKUP(#REF!,BD!$K$6:$L$8,2,0),"NO APLICA")</f>
        <v>NO APLICA</v>
      </c>
      <c r="AD172" s="58" t="str">
        <f t="shared" si="18"/>
        <v>Constitución Política de Colombia [Const.], 1991, art. 15.</v>
      </c>
    </row>
    <row r="173" spans="1:30" ht="124.5" thickBot="1" x14ac:dyDescent="0.25">
      <c r="A173" s="43">
        <v>167</v>
      </c>
      <c r="B173" s="6" t="s">
        <v>767</v>
      </c>
      <c r="C173" s="3" t="s">
        <v>593</v>
      </c>
      <c r="D173" s="12" t="s">
        <v>35</v>
      </c>
      <c r="E173" s="26" t="str">
        <f>IF(F173=BD!$C$12,'Matriz Final'!D173,IF(F173=BD!$C$13,"CUSTODIO",IF(F173=BD!$C$14,"DTI",IF(F173=BD!$C$15,D173&amp;"/ CUSTODIO",IF(F173=BD!$C$16,D173&amp;"/ CUSTODIO / DTI")))))</f>
        <v>DTI</v>
      </c>
      <c r="F173" s="12" t="s">
        <v>1142</v>
      </c>
      <c r="G173" s="12" t="s">
        <v>35</v>
      </c>
      <c r="H173" s="51" t="b">
        <f>IF(F173=BD!$C$13,"X",IF(F173=BD!$C$15,"X",IF(F173=BD!$C$16,"X")))</f>
        <v>0</v>
      </c>
      <c r="I173" s="85" t="s">
        <v>1148</v>
      </c>
      <c r="J173" s="87" t="s">
        <v>1229</v>
      </c>
      <c r="K173" s="13" t="s">
        <v>60</v>
      </c>
      <c r="L173" s="2"/>
      <c r="M173" s="21" t="s">
        <v>769</v>
      </c>
      <c r="N173" s="2"/>
      <c r="O173" s="2" t="s">
        <v>595</v>
      </c>
      <c r="P173" s="21" t="s">
        <v>596</v>
      </c>
      <c r="Q173" s="25" t="s">
        <v>59</v>
      </c>
      <c r="R173" s="21" t="s">
        <v>597</v>
      </c>
      <c r="S173" s="115"/>
      <c r="T173" s="100" t="s">
        <v>1118</v>
      </c>
      <c r="U173" s="101" t="s">
        <v>1119</v>
      </c>
      <c r="V173" s="100" t="s">
        <v>1119</v>
      </c>
      <c r="W173" s="105" t="s">
        <v>1111</v>
      </c>
      <c r="X173" s="105" t="s">
        <v>1122</v>
      </c>
      <c r="Y173" s="62" t="str">
        <f t="shared" si="19"/>
        <v>INDEFINIDA</v>
      </c>
      <c r="Z173" s="30" t="str">
        <f t="shared" si="17"/>
        <v>CLASIFICADA</v>
      </c>
      <c r="AA173" s="29" t="str">
        <f t="shared" si="13"/>
        <v>TOTAL</v>
      </c>
      <c r="AB173" s="30" t="str">
        <f>IFERROR(VLOOKUP(W173,BD!$G$6:$H$8,2,0),"PENDIENTE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73" s="30" t="str">
        <f>IFERROR(VLOOKUP(#REF!,BD!$K$6:$L$8,2,0),"NO APLICA")</f>
        <v>NO APLICA</v>
      </c>
      <c r="AD173" s="58" t="str">
        <f t="shared" si="18"/>
        <v>Constitución Política de Colombia [Const.], 1991, art. 15.</v>
      </c>
    </row>
    <row r="174" spans="1:30" ht="115.5" thickBot="1" x14ac:dyDescent="0.25">
      <c r="A174" s="43">
        <v>168</v>
      </c>
      <c r="B174" s="6" t="s">
        <v>770</v>
      </c>
      <c r="C174" s="3" t="s">
        <v>593</v>
      </c>
      <c r="D174" s="12" t="s">
        <v>35</v>
      </c>
      <c r="E174" s="26" t="b">
        <f>IF(F174=BD!$C$12,'Matriz Final'!D174,IF(F174=BD!$C$13,"CUSTODIO",IF(F174=BD!$C$14,"DTI",IF(F174=BD!$C$15,D174&amp;"/ CUSTODIO",IF(F174=BD!$C$16,D174&amp;"/ CUSTODIO / DTI")))))</f>
        <v>0</v>
      </c>
      <c r="F174" s="12" t="s">
        <v>1173</v>
      </c>
      <c r="G174" s="12" t="s">
        <v>35</v>
      </c>
      <c r="H174" s="51" t="b">
        <f>IF(F174=BD!$C$13,"X",IF(F174=BD!$C$15,"X",IF(F174=BD!$C$16,"X")))</f>
        <v>0</v>
      </c>
      <c r="I174" s="85" t="s">
        <v>1147</v>
      </c>
      <c r="J174" s="87" t="s">
        <v>1154</v>
      </c>
      <c r="K174" s="13" t="s">
        <v>69</v>
      </c>
      <c r="L174" s="21" t="s">
        <v>70</v>
      </c>
      <c r="M174" s="21" t="s">
        <v>771</v>
      </c>
      <c r="N174" s="2"/>
      <c r="O174" s="2" t="s">
        <v>595</v>
      </c>
      <c r="P174" s="21" t="s">
        <v>596</v>
      </c>
      <c r="Q174" s="25" t="s">
        <v>68</v>
      </c>
      <c r="R174" s="21" t="s">
        <v>772</v>
      </c>
      <c r="S174" s="115">
        <v>1999</v>
      </c>
      <c r="T174" s="100" t="s">
        <v>1118</v>
      </c>
      <c r="U174" s="101" t="s">
        <v>1119</v>
      </c>
      <c r="V174" s="100" t="s">
        <v>1119</v>
      </c>
      <c r="W174" s="105" t="s">
        <v>1111</v>
      </c>
      <c r="X174" s="105" t="s">
        <v>1113</v>
      </c>
      <c r="Y174" s="62" t="str">
        <f t="shared" si="14"/>
        <v>INDEFINIDA</v>
      </c>
      <c r="Z174" s="30" t="str">
        <f t="shared" si="17"/>
        <v>CLASIFICADA</v>
      </c>
      <c r="AA174" s="29" t="str">
        <f t="shared" si="13"/>
        <v>TOTAL</v>
      </c>
      <c r="AB174" s="30" t="str">
        <f>IFERROR(VLOOKUP(W174,BD!$G$6:$H$8,2,0),"PENDIENTE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74" s="30" t="str">
        <f>IFERROR(VLOOKUP(#REF!,BD!$K$6:$L$8,2,0),"NO APLICA")</f>
        <v>NO APLICA</v>
      </c>
      <c r="AD174" s="58" t="str">
        <f t="shared" si="18"/>
        <v>Constitución Política de Colombia [Const.], 1991, art. 15.</v>
      </c>
    </row>
    <row r="175" spans="1:30" ht="115.5" thickBot="1" x14ac:dyDescent="0.25">
      <c r="A175" s="43">
        <v>169</v>
      </c>
      <c r="B175" s="6" t="s">
        <v>770</v>
      </c>
      <c r="C175" s="3" t="s">
        <v>593</v>
      </c>
      <c r="D175" s="12" t="s">
        <v>35</v>
      </c>
      <c r="E175" s="26" t="b">
        <f>IF(F175=BD!$C$12,'Matriz Final'!D175,IF(F175=BD!$C$13,"CUSTODIO",IF(F175=BD!$C$14,"DTI",IF(F175=BD!$C$15,D175&amp;"/ CUSTODIO",IF(F175=BD!$C$16,D175&amp;"/ CUSTODIO / DTI")))))</f>
        <v>0</v>
      </c>
      <c r="F175" s="12" t="s">
        <v>1173</v>
      </c>
      <c r="G175" s="12" t="s">
        <v>35</v>
      </c>
      <c r="H175" s="51" t="b">
        <f>IF(F175=BD!$C$13,"X",IF(F175=BD!$C$15,"X",IF(F175=BD!$C$16,"X")))</f>
        <v>0</v>
      </c>
      <c r="I175" s="85" t="s">
        <v>1147</v>
      </c>
      <c r="J175" s="87" t="s">
        <v>1154</v>
      </c>
      <c r="K175" s="13" t="s">
        <v>69</v>
      </c>
      <c r="L175" s="21" t="s">
        <v>71</v>
      </c>
      <c r="M175" s="21" t="s">
        <v>773</v>
      </c>
      <c r="N175" s="2"/>
      <c r="O175" s="2" t="s">
        <v>595</v>
      </c>
      <c r="P175" s="21" t="s">
        <v>596</v>
      </c>
      <c r="Q175" s="25" t="s">
        <v>68</v>
      </c>
      <c r="R175" s="21" t="s">
        <v>597</v>
      </c>
      <c r="S175" s="115">
        <v>1999</v>
      </c>
      <c r="T175" s="100" t="s">
        <v>1118</v>
      </c>
      <c r="U175" s="101" t="s">
        <v>1119</v>
      </c>
      <c r="V175" s="100" t="s">
        <v>1119</v>
      </c>
      <c r="W175" s="105" t="s">
        <v>1111</v>
      </c>
      <c r="X175" s="105" t="s">
        <v>1113</v>
      </c>
      <c r="Y175" s="62" t="str">
        <f t="shared" si="14"/>
        <v>INDEFINIDA</v>
      </c>
      <c r="Z175" s="30" t="str">
        <f t="shared" si="17"/>
        <v>CLASIFICADA</v>
      </c>
      <c r="AA175" s="29" t="str">
        <f t="shared" si="13"/>
        <v>TOTAL</v>
      </c>
      <c r="AB175" s="30" t="str">
        <f>IFERROR(VLOOKUP(W175,BD!$G$6:$H$8,2,0),"PENDIENTE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75" s="30" t="str">
        <f>IFERROR(VLOOKUP(#REF!,BD!$K$6:$L$8,2,0),"NO APLICA")</f>
        <v>NO APLICA</v>
      </c>
      <c r="AD175" s="58" t="str">
        <f t="shared" si="18"/>
        <v>Constitución Política de Colombia [Const.], 1991, art. 15.</v>
      </c>
    </row>
    <row r="176" spans="1:30" ht="115.5" thickBot="1" x14ac:dyDescent="0.25">
      <c r="A176" s="43">
        <v>170</v>
      </c>
      <c r="B176" s="6" t="s">
        <v>770</v>
      </c>
      <c r="C176" s="3" t="s">
        <v>593</v>
      </c>
      <c r="D176" s="12" t="s">
        <v>35</v>
      </c>
      <c r="E176" s="26" t="b">
        <f>IF(F176=BD!$C$12,'Matriz Final'!D176,IF(F176=BD!$C$13,"CUSTODIO",IF(F176=BD!$C$14,"DTI",IF(F176=BD!$C$15,D176&amp;"/ CUSTODIO",IF(F176=BD!$C$16,D176&amp;"/ CUSTODIO / DTI")))))</f>
        <v>0</v>
      </c>
      <c r="F176" s="12" t="s">
        <v>1173</v>
      </c>
      <c r="G176" s="12" t="s">
        <v>35</v>
      </c>
      <c r="H176" s="51" t="b">
        <f>IF(F176=BD!$C$13,"X",IF(F176=BD!$C$15,"X",IF(F176=BD!$C$16,"X")))</f>
        <v>0</v>
      </c>
      <c r="I176" s="85" t="s">
        <v>1147</v>
      </c>
      <c r="J176" s="87" t="s">
        <v>1154</v>
      </c>
      <c r="K176" s="13" t="s">
        <v>69</v>
      </c>
      <c r="L176" s="21" t="s">
        <v>72</v>
      </c>
      <c r="M176" s="21" t="s">
        <v>774</v>
      </c>
      <c r="N176" s="2"/>
      <c r="O176" s="2" t="s">
        <v>595</v>
      </c>
      <c r="P176" s="21" t="s">
        <v>596</v>
      </c>
      <c r="Q176" s="25" t="s">
        <v>68</v>
      </c>
      <c r="R176" s="21" t="s">
        <v>597</v>
      </c>
      <c r="S176" s="115">
        <v>1999</v>
      </c>
      <c r="T176" s="100" t="s">
        <v>1118</v>
      </c>
      <c r="U176" s="101" t="s">
        <v>1119</v>
      </c>
      <c r="V176" s="100" t="s">
        <v>1119</v>
      </c>
      <c r="W176" s="105" t="s">
        <v>1111</v>
      </c>
      <c r="X176" s="105" t="s">
        <v>1113</v>
      </c>
      <c r="Y176" s="62" t="str">
        <f t="shared" si="14"/>
        <v>INDEFINIDA</v>
      </c>
      <c r="Z176" s="30" t="str">
        <f t="shared" si="17"/>
        <v>CLASIFICADA</v>
      </c>
      <c r="AA176" s="29" t="str">
        <f t="shared" si="13"/>
        <v>TOTAL</v>
      </c>
      <c r="AB176" s="30" t="str">
        <f>IFERROR(VLOOKUP(W176,BD!$G$6:$H$8,2,0),"PENDIENTE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76" s="30" t="str">
        <f>IFERROR(VLOOKUP(#REF!,BD!$K$6:$L$8,2,0),"NO APLICA")</f>
        <v>NO APLICA</v>
      </c>
      <c r="AD176" s="58" t="str">
        <f t="shared" si="18"/>
        <v>Constitución Política de Colombia [Const.], 1991, art. 15.</v>
      </c>
    </row>
    <row r="177" spans="1:30" ht="409.6" thickBot="1" x14ac:dyDescent="0.25">
      <c r="A177" s="43">
        <v>171</v>
      </c>
      <c r="B177" s="6" t="s">
        <v>775</v>
      </c>
      <c r="C177" s="3" t="s">
        <v>593</v>
      </c>
      <c r="D177" s="12" t="s">
        <v>35</v>
      </c>
      <c r="E177" s="26" t="str">
        <f>IF(F177=BD!$C$12,'Matriz Final'!D177,IF(F177=BD!$C$13,"CUSTODIO",IF(F177=BD!$C$14,"DTI",IF(F177=BD!$C$15,D177&amp;"/ CUSTODIO",IF(F177=BD!$C$16,D177&amp;"/ CUSTODIO / DTI")))))</f>
        <v>DTI</v>
      </c>
      <c r="F177" s="12" t="s">
        <v>1142</v>
      </c>
      <c r="G177" s="12" t="s">
        <v>35</v>
      </c>
      <c r="H177" s="51" t="b">
        <f>IF(F177=BD!$C$13,"X",IF(F177=BD!$C$15,"X",IF(F177=BD!$C$16,"X")))</f>
        <v>0</v>
      </c>
      <c r="I177" s="85" t="s">
        <v>1148</v>
      </c>
      <c r="J177" s="87" t="s">
        <v>1226</v>
      </c>
      <c r="K177" s="13" t="s">
        <v>10</v>
      </c>
      <c r="L177" s="21" t="s">
        <v>30</v>
      </c>
      <c r="M177" s="21" t="s">
        <v>776</v>
      </c>
      <c r="N177" s="2"/>
      <c r="O177" s="2" t="s">
        <v>595</v>
      </c>
      <c r="P177" s="21" t="s">
        <v>596</v>
      </c>
      <c r="Q177" s="25" t="s">
        <v>29</v>
      </c>
      <c r="R177" s="21" t="s">
        <v>597</v>
      </c>
      <c r="S177" s="115">
        <v>2008</v>
      </c>
      <c r="T177" s="100" t="s">
        <v>1125</v>
      </c>
      <c r="U177" s="101" t="s">
        <v>1119</v>
      </c>
      <c r="V177" s="101" t="s">
        <v>1119</v>
      </c>
      <c r="W177" s="105" t="s">
        <v>1127</v>
      </c>
      <c r="X177" s="105"/>
      <c r="Y177" s="62" t="str">
        <f t="shared" si="14"/>
        <v>NO APLICA</v>
      </c>
      <c r="Z177" s="30" t="str">
        <f t="shared" si="17"/>
        <v>PÚBLICA</v>
      </c>
      <c r="AA177" s="29" t="str">
        <f t="shared" si="13"/>
        <v>NO APLICA</v>
      </c>
      <c r="AB177" s="30" t="str">
        <f>IFERROR(VLOOKUP(W177,BD!$G$6:$H$8,2,0),"PENDIENTE TIPO DE INFORMACIÓN CONTENIDA")</f>
        <v>NO APLICA</v>
      </c>
      <c r="AC177" s="30" t="str">
        <f>IFERROR(VLOOKUP(#REF!,BD!$K$6:$L$8,2,0),"NO APLICA")</f>
        <v>NO APLICA</v>
      </c>
      <c r="AD177" s="58" t="str">
        <f t="shared" si="18"/>
        <v>NO APLICA</v>
      </c>
    </row>
    <row r="178" spans="1:30" ht="102" thickBot="1" x14ac:dyDescent="0.25">
      <c r="A178" s="43">
        <v>172</v>
      </c>
      <c r="B178" s="6" t="s">
        <v>770</v>
      </c>
      <c r="C178" s="3" t="s">
        <v>593</v>
      </c>
      <c r="D178" s="12" t="s">
        <v>35</v>
      </c>
      <c r="E178" s="26" t="str">
        <f>IF(F178=BD!$C$12,'Matriz Final'!D178,IF(F178=BD!$C$13,"CUSTODIO",IF(F178=BD!$C$14,"DTI",IF(F178=BD!$C$15,D178&amp;"/ CUSTODIO",IF(F178=BD!$C$16,D178&amp;"/ CUSTODIO / DTI")))))</f>
        <v>DTI</v>
      </c>
      <c r="F178" s="12" t="s">
        <v>1142</v>
      </c>
      <c r="G178" s="12" t="s">
        <v>35</v>
      </c>
      <c r="H178" s="51" t="b">
        <f>IF(F178=BD!$C$13,"X",IF(F178=BD!$C$15,"X",IF(F178=BD!$C$16,"X")))</f>
        <v>0</v>
      </c>
      <c r="I178" s="85" t="s">
        <v>1140</v>
      </c>
      <c r="J178" s="96" t="s">
        <v>1224</v>
      </c>
      <c r="K178" s="13" t="s">
        <v>44</v>
      </c>
      <c r="L178" s="21" t="s">
        <v>45</v>
      </c>
      <c r="M178" s="21" t="s">
        <v>777</v>
      </c>
      <c r="N178" s="2"/>
      <c r="O178" s="2" t="s">
        <v>595</v>
      </c>
      <c r="P178" s="21" t="s">
        <v>596</v>
      </c>
      <c r="Q178" s="25" t="s">
        <v>43</v>
      </c>
      <c r="R178" s="21" t="s">
        <v>597</v>
      </c>
      <c r="S178" s="115">
        <v>2022</v>
      </c>
      <c r="T178" s="100" t="s">
        <v>1125</v>
      </c>
      <c r="U178" s="101" t="s">
        <v>1119</v>
      </c>
      <c r="V178" s="101" t="s">
        <v>1119</v>
      </c>
      <c r="W178" s="105" t="s">
        <v>1127</v>
      </c>
      <c r="X178" s="105"/>
      <c r="Y178" s="62" t="str">
        <f t="shared" si="14"/>
        <v>NO APLICA</v>
      </c>
      <c r="Z178" s="30" t="str">
        <f t="shared" si="17"/>
        <v>PÚBLICA</v>
      </c>
      <c r="AA178" s="29" t="str">
        <f t="shared" si="13"/>
        <v>NO APLICA</v>
      </c>
      <c r="AB178" s="30" t="str">
        <f>IFERROR(VLOOKUP(W178,BD!$G$6:$H$8,2,0),"PENDIENTE TIPO DE INFORMACIÓN CONTENIDA")</f>
        <v>NO APLICA</v>
      </c>
      <c r="AC178" s="30" t="str">
        <f>IFERROR(VLOOKUP(#REF!,BD!$K$6:$L$8,2,0),"NO APLICA")</f>
        <v>NO APLICA</v>
      </c>
      <c r="AD178" s="58" t="str">
        <f t="shared" si="18"/>
        <v>NO APLICA</v>
      </c>
    </row>
    <row r="179" spans="1:30" ht="102" thickBot="1" x14ac:dyDescent="0.25">
      <c r="A179" s="43">
        <v>173</v>
      </c>
      <c r="B179" s="6" t="s">
        <v>770</v>
      </c>
      <c r="C179" s="3" t="s">
        <v>593</v>
      </c>
      <c r="D179" s="12" t="s">
        <v>35</v>
      </c>
      <c r="E179" s="26" t="str">
        <f>IF(F179=BD!$C$12,'Matriz Final'!D179,IF(F179=BD!$C$13,"CUSTODIO",IF(F179=BD!$C$14,"DTI",IF(F179=BD!$C$15,D179&amp;"/ CUSTODIO",IF(F179=BD!$C$16,D179&amp;"/ CUSTODIO / DTI")))))</f>
        <v>DTI</v>
      </c>
      <c r="F179" s="12" t="s">
        <v>1142</v>
      </c>
      <c r="G179" s="12" t="s">
        <v>35</v>
      </c>
      <c r="H179" s="51" t="b">
        <f>IF(F179=BD!$C$13,"X",IF(F179=BD!$C$15,"X",IF(F179=BD!$C$16,"X")))</f>
        <v>0</v>
      </c>
      <c r="I179" s="85" t="s">
        <v>1140</v>
      </c>
      <c r="J179" s="96" t="s">
        <v>1224</v>
      </c>
      <c r="K179" s="13" t="s">
        <v>44</v>
      </c>
      <c r="L179" s="21" t="s">
        <v>46</v>
      </c>
      <c r="M179" s="21" t="s">
        <v>778</v>
      </c>
      <c r="N179" s="2"/>
      <c r="O179" s="2" t="s">
        <v>595</v>
      </c>
      <c r="P179" s="21" t="s">
        <v>596</v>
      </c>
      <c r="Q179" s="25" t="s">
        <v>43</v>
      </c>
      <c r="R179" s="21" t="s">
        <v>597</v>
      </c>
      <c r="S179" s="115">
        <v>2000</v>
      </c>
      <c r="T179" s="100" t="s">
        <v>1125</v>
      </c>
      <c r="U179" s="101" t="s">
        <v>1119</v>
      </c>
      <c r="V179" s="101" t="s">
        <v>1119</v>
      </c>
      <c r="W179" s="105" t="s">
        <v>1127</v>
      </c>
      <c r="X179" s="105"/>
      <c r="Y179" s="62" t="str">
        <f t="shared" si="14"/>
        <v>NO APLICA</v>
      </c>
      <c r="Z179" s="30" t="str">
        <f t="shared" si="17"/>
        <v>PÚBLICA</v>
      </c>
      <c r="AA179" s="29" t="str">
        <f t="shared" si="13"/>
        <v>NO APLICA</v>
      </c>
      <c r="AB179" s="30" t="str">
        <f>IFERROR(VLOOKUP(W179,BD!$G$6:$H$8,2,0),"PENDIENTE TIPO DE INFORMACIÓN CONTENIDA")</f>
        <v>NO APLICA</v>
      </c>
      <c r="AC179" s="30" t="str">
        <f>IFERROR(VLOOKUP(#REF!,BD!$K$6:$L$8,2,0),"NO APLICA")</f>
        <v>NO APLICA</v>
      </c>
      <c r="AD179" s="58" t="str">
        <f t="shared" si="18"/>
        <v>NO APLICA</v>
      </c>
    </row>
    <row r="180" spans="1:30" ht="102" thickBot="1" x14ac:dyDescent="0.25">
      <c r="A180" s="43">
        <v>174</v>
      </c>
      <c r="B180" s="6" t="s">
        <v>770</v>
      </c>
      <c r="C180" s="3" t="s">
        <v>593</v>
      </c>
      <c r="D180" s="12" t="s">
        <v>35</v>
      </c>
      <c r="E180" s="26" t="str">
        <f>IF(F180=BD!$C$12,'Matriz Final'!D180,IF(F180=BD!$C$13,"CUSTODIO",IF(F180=BD!$C$14,"DTI",IF(F180=BD!$C$15,D180&amp;"/ CUSTODIO",IF(F180=BD!$C$16,D180&amp;"/ CUSTODIO / DTI")))))</f>
        <v>DTI</v>
      </c>
      <c r="F180" s="12" t="s">
        <v>1142</v>
      </c>
      <c r="G180" s="12" t="s">
        <v>35</v>
      </c>
      <c r="H180" s="51" t="b">
        <f>IF(F180=BD!$C$13,"X",IF(F180=BD!$C$15,"X",IF(F180=BD!$C$16,"X")))</f>
        <v>0</v>
      </c>
      <c r="I180" s="85" t="s">
        <v>1140</v>
      </c>
      <c r="J180" s="96" t="s">
        <v>1224</v>
      </c>
      <c r="K180" s="13" t="s">
        <v>44</v>
      </c>
      <c r="L180" s="21" t="s">
        <v>47</v>
      </c>
      <c r="M180" s="21" t="s">
        <v>779</v>
      </c>
      <c r="N180" s="2"/>
      <c r="O180" s="2" t="s">
        <v>595</v>
      </c>
      <c r="P180" s="21" t="s">
        <v>596</v>
      </c>
      <c r="Q180" s="25" t="s">
        <v>43</v>
      </c>
      <c r="R180" s="21" t="s">
        <v>597</v>
      </c>
      <c r="S180" s="115">
        <v>1991</v>
      </c>
      <c r="T180" s="100" t="s">
        <v>1125</v>
      </c>
      <c r="U180" s="101" t="s">
        <v>1119</v>
      </c>
      <c r="V180" s="101" t="s">
        <v>1119</v>
      </c>
      <c r="W180" s="105" t="s">
        <v>1127</v>
      </c>
      <c r="X180" s="105"/>
      <c r="Y180" s="62" t="str">
        <f t="shared" si="14"/>
        <v>NO APLICA</v>
      </c>
      <c r="Z180" s="30" t="str">
        <f t="shared" si="17"/>
        <v>PÚBLICA</v>
      </c>
      <c r="AA180" s="29" t="str">
        <f t="shared" si="13"/>
        <v>NO APLICA</v>
      </c>
      <c r="AB180" s="30" t="str">
        <f>IFERROR(VLOOKUP(W180,BD!$G$6:$H$8,2,0),"PENDIENTE TIPO DE INFORMACIÓN CONTENIDA")</f>
        <v>NO APLICA</v>
      </c>
      <c r="AC180" s="30" t="str">
        <f>IFERROR(VLOOKUP(#REF!,BD!$K$6:$L$8,2,0),"NO APLICA")</f>
        <v>NO APLICA</v>
      </c>
      <c r="AD180" s="58" t="str">
        <f t="shared" si="18"/>
        <v>NO APLICA</v>
      </c>
    </row>
    <row r="181" spans="1:30" ht="102" thickBot="1" x14ac:dyDescent="0.25">
      <c r="A181" s="43">
        <v>175</v>
      </c>
      <c r="B181" s="6" t="s">
        <v>770</v>
      </c>
      <c r="C181" s="3" t="s">
        <v>593</v>
      </c>
      <c r="D181" s="12" t="s">
        <v>35</v>
      </c>
      <c r="E181" s="26" t="str">
        <f>IF(F181=BD!$C$12,'Matriz Final'!D181,IF(F181=BD!$C$13,"CUSTODIO",IF(F181=BD!$C$14,"DTI",IF(F181=BD!$C$15,D181&amp;"/ CUSTODIO",IF(F181=BD!$C$16,D181&amp;"/ CUSTODIO / DTI")))))</f>
        <v>DTI</v>
      </c>
      <c r="F181" s="12" t="s">
        <v>1142</v>
      </c>
      <c r="G181" s="12" t="s">
        <v>35</v>
      </c>
      <c r="H181" s="51" t="b">
        <f>IF(F181=BD!$C$13,"X",IF(F181=BD!$C$15,"X",IF(F181=BD!$C$16,"X")))</f>
        <v>0</v>
      </c>
      <c r="I181" s="85" t="s">
        <v>1140</v>
      </c>
      <c r="J181" s="96" t="s">
        <v>1224</v>
      </c>
      <c r="K181" s="13" t="s">
        <v>44</v>
      </c>
      <c r="L181" s="21" t="s">
        <v>48</v>
      </c>
      <c r="M181" s="21" t="s">
        <v>780</v>
      </c>
      <c r="N181" s="2"/>
      <c r="O181" s="2" t="s">
        <v>595</v>
      </c>
      <c r="P181" s="21" t="s">
        <v>596</v>
      </c>
      <c r="Q181" s="25" t="s">
        <v>43</v>
      </c>
      <c r="R181" s="21" t="s">
        <v>597</v>
      </c>
      <c r="S181" s="115">
        <v>2013</v>
      </c>
      <c r="T181" s="100" t="s">
        <v>1125</v>
      </c>
      <c r="U181" s="101" t="s">
        <v>1119</v>
      </c>
      <c r="V181" s="101" t="s">
        <v>1119</v>
      </c>
      <c r="W181" s="105" t="s">
        <v>1127</v>
      </c>
      <c r="X181" s="105"/>
      <c r="Y181" s="62" t="str">
        <f t="shared" si="14"/>
        <v>NO APLICA</v>
      </c>
      <c r="Z181" s="30" t="str">
        <f t="shared" si="17"/>
        <v>PÚBLICA</v>
      </c>
      <c r="AA181" s="29" t="str">
        <f t="shared" si="13"/>
        <v>NO APLICA</v>
      </c>
      <c r="AB181" s="30" t="str">
        <f>IFERROR(VLOOKUP(W181,BD!$G$6:$H$8,2,0),"PENDIENTE TIPO DE INFORMACIÓN CONTENIDA")</f>
        <v>NO APLICA</v>
      </c>
      <c r="AC181" s="30" t="str">
        <f>IFERROR(VLOOKUP(#REF!,BD!$K$6:$L$8,2,0),"NO APLICA")</f>
        <v>NO APLICA</v>
      </c>
      <c r="AD181" s="58" t="str">
        <f t="shared" si="18"/>
        <v>NO APLICA</v>
      </c>
    </row>
    <row r="182" spans="1:30" ht="102" thickBot="1" x14ac:dyDescent="0.25">
      <c r="A182" s="43">
        <v>176</v>
      </c>
      <c r="B182" s="6" t="s">
        <v>770</v>
      </c>
      <c r="C182" s="3" t="s">
        <v>593</v>
      </c>
      <c r="D182" s="12" t="s">
        <v>35</v>
      </c>
      <c r="E182" s="26" t="str">
        <f>IF(F182=BD!$C$12,'Matriz Final'!D182,IF(F182=BD!$C$13,"CUSTODIO",IF(F182=BD!$C$14,"DTI",IF(F182=BD!$C$15,D182&amp;"/ CUSTODIO",IF(F182=BD!$C$16,D182&amp;"/ CUSTODIO / DTI")))))</f>
        <v>DTI</v>
      </c>
      <c r="F182" s="12" t="s">
        <v>1142</v>
      </c>
      <c r="G182" s="12" t="s">
        <v>35</v>
      </c>
      <c r="H182" s="51" t="b">
        <f>IF(F182=BD!$C$13,"X",IF(F182=BD!$C$15,"X",IF(F182=BD!$C$16,"X")))</f>
        <v>0</v>
      </c>
      <c r="I182" s="85" t="s">
        <v>1140</v>
      </c>
      <c r="J182" s="96" t="s">
        <v>1224</v>
      </c>
      <c r="K182" s="13" t="s">
        <v>44</v>
      </c>
      <c r="L182" s="21" t="s">
        <v>49</v>
      </c>
      <c r="M182" s="21" t="s">
        <v>781</v>
      </c>
      <c r="N182" s="2"/>
      <c r="O182" s="2" t="s">
        <v>595</v>
      </c>
      <c r="P182" s="21" t="s">
        <v>596</v>
      </c>
      <c r="Q182" s="25" t="s">
        <v>43</v>
      </c>
      <c r="R182" s="21" t="s">
        <v>597</v>
      </c>
      <c r="S182" s="115">
        <v>2025</v>
      </c>
      <c r="T182" s="100" t="s">
        <v>1125</v>
      </c>
      <c r="U182" s="101" t="s">
        <v>1119</v>
      </c>
      <c r="V182" s="101" t="s">
        <v>1119</v>
      </c>
      <c r="W182" s="105" t="s">
        <v>1127</v>
      </c>
      <c r="X182" s="105"/>
      <c r="Y182" s="62" t="str">
        <f t="shared" si="14"/>
        <v>NO APLICA</v>
      </c>
      <c r="Z182" s="30" t="str">
        <f t="shared" si="17"/>
        <v>PÚBLICA</v>
      </c>
      <c r="AA182" s="29" t="str">
        <f t="shared" si="13"/>
        <v>NO APLICA</v>
      </c>
      <c r="AB182" s="30" t="str">
        <f>IFERROR(VLOOKUP(W182,BD!$G$6:$H$8,2,0),"PENDIENTE TIPO DE INFORMACIÓN CONTENIDA")</f>
        <v>NO APLICA</v>
      </c>
      <c r="AC182" s="30" t="str">
        <f>IFERROR(VLOOKUP(#REF!,BD!$K$6:$L$8,2,0),"NO APLICA")</f>
        <v>NO APLICA</v>
      </c>
      <c r="AD182" s="58" t="str">
        <f t="shared" si="18"/>
        <v>NO APLICA</v>
      </c>
    </row>
    <row r="183" spans="1:30" ht="192" thickBot="1" x14ac:dyDescent="0.25">
      <c r="A183" s="43">
        <v>177</v>
      </c>
      <c r="B183" s="6" t="s">
        <v>770</v>
      </c>
      <c r="C183" s="3" t="s">
        <v>593</v>
      </c>
      <c r="D183" s="12" t="s">
        <v>35</v>
      </c>
      <c r="E183" s="26" t="str">
        <f>IF(F183=BD!$C$12,'Matriz Final'!D183,IF(F183=BD!$C$13,"CUSTODIO",IF(F183=BD!$C$14,"DTI",IF(F183=BD!$C$15,D183&amp;"/ CUSTODIO",IF(F183=BD!$C$16,D183&amp;"/ CUSTODIO / DTI")))))</f>
        <v>DTI</v>
      </c>
      <c r="F183" s="12" t="s">
        <v>1142</v>
      </c>
      <c r="G183" s="12" t="s">
        <v>35</v>
      </c>
      <c r="H183" s="51" t="b">
        <f>IF(F183=BD!$C$13,"X",IF(F183=BD!$C$15,"X",IF(F183=BD!$C$16,"X")))</f>
        <v>0</v>
      </c>
      <c r="I183" s="85" t="s">
        <v>1140</v>
      </c>
      <c r="J183" s="96" t="s">
        <v>1224</v>
      </c>
      <c r="K183" s="13" t="s">
        <v>44</v>
      </c>
      <c r="L183" s="21" t="s">
        <v>50</v>
      </c>
      <c r="M183" s="21" t="s">
        <v>782</v>
      </c>
      <c r="N183" s="2"/>
      <c r="O183" s="2" t="s">
        <v>595</v>
      </c>
      <c r="P183" s="21" t="s">
        <v>596</v>
      </c>
      <c r="Q183" s="25" t="s">
        <v>43</v>
      </c>
      <c r="R183" s="21" t="s">
        <v>597</v>
      </c>
      <c r="S183" s="115">
        <v>2000</v>
      </c>
      <c r="T183" s="100" t="s">
        <v>1125</v>
      </c>
      <c r="U183" s="101" t="s">
        <v>1119</v>
      </c>
      <c r="V183" s="101" t="s">
        <v>1119</v>
      </c>
      <c r="W183" s="105" t="s">
        <v>1127</v>
      </c>
      <c r="X183" s="105"/>
      <c r="Y183" s="62" t="str">
        <f t="shared" si="14"/>
        <v>NO APLICA</v>
      </c>
      <c r="Z183" s="30" t="str">
        <f t="shared" si="17"/>
        <v>PÚBLICA</v>
      </c>
      <c r="AA183" s="29" t="str">
        <f t="shared" si="13"/>
        <v>NO APLICA</v>
      </c>
      <c r="AB183" s="30" t="str">
        <f>IFERROR(VLOOKUP(W183,BD!$G$6:$H$8,2,0),"PENDIENTE TIPO DE INFORMACIÓN CONTENIDA")</f>
        <v>NO APLICA</v>
      </c>
      <c r="AC183" s="30" t="str">
        <f>IFERROR(VLOOKUP(#REF!,BD!$K$6:$L$8,2,0),"NO APLICA")</f>
        <v>NO APLICA</v>
      </c>
      <c r="AD183" s="58" t="str">
        <f t="shared" si="18"/>
        <v>NO APLICA</v>
      </c>
    </row>
    <row r="184" spans="1:30" ht="204.75" thickBot="1" x14ac:dyDescent="0.25">
      <c r="A184" s="43">
        <v>178</v>
      </c>
      <c r="B184" s="6" t="s">
        <v>770</v>
      </c>
      <c r="C184" s="3" t="s">
        <v>593</v>
      </c>
      <c r="D184" s="12" t="s">
        <v>35</v>
      </c>
      <c r="E184" s="26" t="b">
        <f>IF(F184=BD!$C$12,'Matriz Final'!D184,IF(F184=BD!$C$13,"CUSTODIO",IF(F184=BD!$C$14,"DTI",IF(F184=BD!$C$15,D184&amp;"/ CUSTODIO",IF(F184=BD!$C$16,D184&amp;"/ CUSTODIO / DTI")))))</f>
        <v>0</v>
      </c>
      <c r="F184" s="12"/>
      <c r="G184" s="12" t="s">
        <v>35</v>
      </c>
      <c r="H184" s="51" t="b">
        <f>IF(F184=BD!$C$13,"X",IF(F184=BD!$C$15,"X",IF(F184=BD!$C$16,"X")))</f>
        <v>0</v>
      </c>
      <c r="I184" s="85"/>
      <c r="J184" s="86" t="s">
        <v>1042</v>
      </c>
      <c r="K184" s="13" t="s">
        <v>44</v>
      </c>
      <c r="L184" s="21" t="s">
        <v>51</v>
      </c>
      <c r="M184" s="21" t="s">
        <v>783</v>
      </c>
      <c r="N184" s="2"/>
      <c r="O184" s="2" t="s">
        <v>595</v>
      </c>
      <c r="P184" s="21" t="s">
        <v>596</v>
      </c>
      <c r="Q184" s="25" t="s">
        <v>43</v>
      </c>
      <c r="R184" s="21" t="s">
        <v>597</v>
      </c>
      <c r="S184" s="104" t="s">
        <v>1042</v>
      </c>
      <c r="T184" s="113"/>
      <c r="U184" s="100"/>
      <c r="V184" s="101"/>
      <c r="W184" s="100"/>
      <c r="X184" s="105"/>
      <c r="Y184" s="62" t="str">
        <f t="shared" si="14"/>
        <v>NO APLICA</v>
      </c>
      <c r="Z184" s="30" t="str">
        <f>IF(U184&lt;&gt;"",IF(U184&lt;&gt;"PÚBLICA","CLASIFICADA","PÚBLICA"),"PENDIENTE CLASIFICAR POR CONFIDENCIALIDAD")</f>
        <v>PENDIENTE CLASIFICAR POR CONFIDENCIALIDAD</v>
      </c>
      <c r="AA184" s="29" t="str">
        <f t="shared" si="13"/>
        <v>NO APLICA</v>
      </c>
      <c r="AB184" s="30" t="str">
        <f>IFERROR(VLOOKUP(X184,BD!$G$6:$H$8,2,0),"PENDIENTE TIPO DE INFORMACIÓN CONTENIDA")</f>
        <v>PENDIENTE TIPO DE INFORMACIÓN CONTENIDA</v>
      </c>
      <c r="AC184" s="30" t="str">
        <f>IFERROR(VLOOKUP(#REF!,BD!$K$6:$L$8,2,0),"NO APLICA")</f>
        <v>NO APLICA</v>
      </c>
      <c r="AD184" s="58" t="str">
        <f>IF(LEFT(X184,9)="Numeral_A","Constitución Política de Colombia [Const.], 1991, art. 15.",IF(LEFT(X184,9)="Numeral_C","Ley 256 de 1996 (Normas sobre competencia desleal). Artículo 16: Violación de Secretos.","NO APLICA"))</f>
        <v>NO APLICA</v>
      </c>
    </row>
    <row r="185" spans="1:30" ht="115.5" thickBot="1" x14ac:dyDescent="0.25">
      <c r="A185" s="43">
        <v>179</v>
      </c>
      <c r="B185" s="6" t="s">
        <v>784</v>
      </c>
      <c r="C185" s="3" t="s">
        <v>593</v>
      </c>
      <c r="D185" s="12" t="s">
        <v>35</v>
      </c>
      <c r="E185" s="26" t="str">
        <f>IF(F185=BD!$C$12,'Matriz Final'!D185,IF(F185=BD!$C$13,"CUSTODIO",IF(F185=BD!$C$14,"DTI",IF(F185=BD!$C$15,D185&amp;"/ CUSTODIO",IF(F185=BD!$C$16,D185&amp;"/ CUSTODIO / DTI")))))</f>
        <v>DTI</v>
      </c>
      <c r="F185" s="12" t="s">
        <v>1142</v>
      </c>
      <c r="G185" s="12" t="s">
        <v>35</v>
      </c>
      <c r="H185" s="51" t="b">
        <f>IF(F185=BD!$C$13,"X",IF(F185=BD!$C$15,"X",IF(F185=BD!$C$16,"X")))</f>
        <v>0</v>
      </c>
      <c r="I185" s="85" t="s">
        <v>1140</v>
      </c>
      <c r="J185" s="87"/>
      <c r="K185" s="13" t="s">
        <v>53</v>
      </c>
      <c r="L185" s="21" t="s">
        <v>54</v>
      </c>
      <c r="M185" s="21" t="s">
        <v>785</v>
      </c>
      <c r="N185" s="2"/>
      <c r="O185" s="2" t="s">
        <v>595</v>
      </c>
      <c r="P185" s="21" t="s">
        <v>596</v>
      </c>
      <c r="Q185" s="25" t="s">
        <v>52</v>
      </c>
      <c r="R185" s="21" t="s">
        <v>597</v>
      </c>
      <c r="S185" s="115"/>
      <c r="T185" s="100" t="s">
        <v>1118</v>
      </c>
      <c r="U185" s="101" t="s">
        <v>1119</v>
      </c>
      <c r="V185" s="100" t="s">
        <v>1119</v>
      </c>
      <c r="W185" s="105" t="s">
        <v>1111</v>
      </c>
      <c r="X185" s="105" t="s">
        <v>1122</v>
      </c>
      <c r="Y185" s="62" t="str">
        <f t="shared" si="14"/>
        <v>INDEFINIDA</v>
      </c>
      <c r="Z185" s="30" t="str">
        <f t="shared" ref="Z185:Z206" si="20">IF(T185&lt;&gt;"",IF(T185&lt;&gt;"PÚBLICA","CLASIFICADA","PÚBLICA"),"PENDIENTE CLASIFICAR POR CONFIDENCIALIDAD")</f>
        <v>CLASIFICADA</v>
      </c>
      <c r="AA185" s="29" t="str">
        <f t="shared" si="13"/>
        <v>TOTAL</v>
      </c>
      <c r="AB185" s="30" t="str">
        <f>IFERROR(VLOOKUP(W185,BD!$G$6:$H$8,2,0),"PENDIENTE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85" s="30" t="str">
        <f>IFERROR(VLOOKUP(#REF!,BD!$K$6:$L$8,2,0),"NO APLICA")</f>
        <v>NO APLICA</v>
      </c>
      <c r="AD185" s="58" t="str">
        <f t="shared" ref="AD185:AD206" si="21">IF(LEFT(W185,9)="Numeral_A","Constitución Política de Colombia [Const.], 1991, art. 15.",IF(LEFT(W185,9)="Numeral_C","Ley 256 de 1996 (Normas sobre competencia desleal). Artículo 16: Violación de Secretos.","NO APLICA"))</f>
        <v>Constitución Política de Colombia [Const.], 1991, art. 15.</v>
      </c>
    </row>
    <row r="186" spans="1:30" ht="115.5" thickBot="1" x14ac:dyDescent="0.25">
      <c r="A186" s="43">
        <v>180</v>
      </c>
      <c r="B186" s="6" t="s">
        <v>770</v>
      </c>
      <c r="C186" s="3" t="s">
        <v>593</v>
      </c>
      <c r="D186" s="12" t="s">
        <v>35</v>
      </c>
      <c r="E186" s="26" t="str">
        <f>IF(F186=BD!$C$12,'Matriz Final'!D186,IF(F186=BD!$C$13,"CUSTODIO",IF(F186=BD!$C$14,"DTI",IF(F186=BD!$C$15,D186&amp;"/ CUSTODIO",IF(F186=BD!$C$16,D186&amp;"/ CUSTODIO / DTI")))))</f>
        <v>DTI</v>
      </c>
      <c r="F186" s="12" t="s">
        <v>1142</v>
      </c>
      <c r="G186" s="12" t="s">
        <v>35</v>
      </c>
      <c r="H186" s="51" t="b">
        <f>IF(F186=BD!$C$13,"X",IF(F186=BD!$C$15,"X",IF(F186=BD!$C$16,"X")))</f>
        <v>0</v>
      </c>
      <c r="I186" s="85" t="s">
        <v>1147</v>
      </c>
      <c r="J186" s="87" t="s">
        <v>1154</v>
      </c>
      <c r="K186" s="13" t="s">
        <v>53</v>
      </c>
      <c r="L186" s="21" t="s">
        <v>55</v>
      </c>
      <c r="M186" s="21" t="s">
        <v>786</v>
      </c>
      <c r="N186" s="2"/>
      <c r="O186" s="2" t="s">
        <v>595</v>
      </c>
      <c r="P186" s="21" t="s">
        <v>596</v>
      </c>
      <c r="Q186" s="25" t="s">
        <v>52</v>
      </c>
      <c r="R186" s="21" t="s">
        <v>597</v>
      </c>
      <c r="S186" s="115">
        <v>2012</v>
      </c>
      <c r="T186" s="100" t="s">
        <v>1118</v>
      </c>
      <c r="U186" s="101" t="s">
        <v>1126</v>
      </c>
      <c r="V186" s="101" t="s">
        <v>1126</v>
      </c>
      <c r="W186" s="105" t="s">
        <v>1111</v>
      </c>
      <c r="X186" s="105" t="s">
        <v>1122</v>
      </c>
      <c r="Y186" s="62" t="str">
        <f t="shared" si="14"/>
        <v>INDEFINIDA</v>
      </c>
      <c r="Z186" s="30" t="str">
        <f t="shared" si="20"/>
        <v>CLASIFICADA</v>
      </c>
      <c r="AA186" s="29" t="str">
        <f t="shared" si="13"/>
        <v>TOTAL</v>
      </c>
      <c r="AB186" s="30" t="str">
        <f>IFERROR(VLOOKUP(W186,BD!$G$6:$H$8,2,0),"PENDIENTE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86" s="30" t="str">
        <f>IFERROR(VLOOKUP(#REF!,BD!$K$6:$L$8,2,0),"NO APLICA")</f>
        <v>NO APLICA</v>
      </c>
      <c r="AD186" s="58" t="str">
        <f t="shared" si="21"/>
        <v>Constitución Política de Colombia [Const.], 1991, art. 15.</v>
      </c>
    </row>
    <row r="187" spans="1:30" ht="102" thickBot="1" x14ac:dyDescent="0.25">
      <c r="A187" s="43">
        <v>181</v>
      </c>
      <c r="B187" s="6" t="s">
        <v>770</v>
      </c>
      <c r="C187" s="3" t="s">
        <v>593</v>
      </c>
      <c r="D187" s="12" t="s">
        <v>35</v>
      </c>
      <c r="E187" s="26" t="str">
        <f>IF(F187=BD!$C$12,'Matriz Final'!D187,IF(F187=BD!$C$13,"CUSTODIO",IF(F187=BD!$C$14,"DTI",IF(F187=BD!$C$15,D187&amp;"/ CUSTODIO",IF(F187=BD!$C$16,D187&amp;"/ CUSTODIO / DTI")))))</f>
        <v>DEPARTAMENTE DE OPERACIONES/ CUSTODIO</v>
      </c>
      <c r="F187" s="12" t="s">
        <v>1144</v>
      </c>
      <c r="G187" s="12" t="s">
        <v>35</v>
      </c>
      <c r="H187" s="51" t="str">
        <f>IF(F187=BD!$C$13,"X",IF(F187=BD!$C$15,"X",IF(F187=BD!$C$16,"X")))</f>
        <v>X</v>
      </c>
      <c r="I187" s="85"/>
      <c r="J187" s="87"/>
      <c r="K187" s="13" t="s">
        <v>53</v>
      </c>
      <c r="L187" s="21" t="s">
        <v>56</v>
      </c>
      <c r="M187" s="21" t="s">
        <v>787</v>
      </c>
      <c r="N187" s="2"/>
      <c r="O187" s="2" t="s">
        <v>595</v>
      </c>
      <c r="P187" s="21" t="s">
        <v>647</v>
      </c>
      <c r="Q187" s="25" t="s">
        <v>52</v>
      </c>
      <c r="R187" s="21" t="s">
        <v>597</v>
      </c>
      <c r="S187" s="115">
        <v>1997</v>
      </c>
      <c r="T187" s="100" t="s">
        <v>1125</v>
      </c>
      <c r="U187" s="101" t="s">
        <v>1119</v>
      </c>
      <c r="V187" s="100" t="s">
        <v>1119</v>
      </c>
      <c r="W187" s="105" t="s">
        <v>1127</v>
      </c>
      <c r="X187" s="105"/>
      <c r="Y187" s="62" t="str">
        <f t="shared" si="14"/>
        <v>NO APLICA</v>
      </c>
      <c r="Z187" s="30" t="str">
        <f t="shared" si="20"/>
        <v>PÚBLICA</v>
      </c>
      <c r="AA187" s="29" t="str">
        <f t="shared" si="13"/>
        <v>NO APLICA</v>
      </c>
      <c r="AB187" s="30" t="str">
        <f>IFERROR(VLOOKUP(W187,BD!$G$6:$H$8,2,0),"PENDIENTE TIPO DE INFORMACIÓN CONTENIDA")</f>
        <v>NO APLICA</v>
      </c>
      <c r="AC187" s="30" t="str">
        <f>IFERROR(VLOOKUP(#REF!,BD!$K$6:$L$8,2,0),"NO APLICA")</f>
        <v>NO APLICA</v>
      </c>
      <c r="AD187" s="58" t="str">
        <f t="shared" si="21"/>
        <v>NO APLICA</v>
      </c>
    </row>
    <row r="188" spans="1:30" ht="102" thickBot="1" x14ac:dyDescent="0.25">
      <c r="A188" s="43">
        <v>182</v>
      </c>
      <c r="B188" s="6" t="s">
        <v>770</v>
      </c>
      <c r="C188" s="3" t="s">
        <v>593</v>
      </c>
      <c r="D188" s="12" t="s">
        <v>35</v>
      </c>
      <c r="E188" s="26" t="str">
        <f>IF(F188=BD!$C$12,'Matriz Final'!D188,IF(F188=BD!$C$13,"CUSTODIO",IF(F188=BD!$C$14,"DTI",IF(F188=BD!$C$15,D188&amp;"/ CUSTODIO",IF(F188=BD!$C$16,D188&amp;"/ CUSTODIO / DTI")))))</f>
        <v>DTI</v>
      </c>
      <c r="F188" s="12" t="s">
        <v>1142</v>
      </c>
      <c r="G188" s="12" t="s">
        <v>35</v>
      </c>
      <c r="H188" s="51" t="b">
        <f>IF(F188=BD!$C$13,"X",IF(F188=BD!$C$15,"X",IF(F188=BD!$C$16,"X")))</f>
        <v>0</v>
      </c>
      <c r="I188" s="85" t="s">
        <v>1140</v>
      </c>
      <c r="J188" s="98" t="s">
        <v>1225</v>
      </c>
      <c r="K188" s="13" t="s">
        <v>25</v>
      </c>
      <c r="L188" s="21" t="s">
        <v>77</v>
      </c>
      <c r="M188" s="21" t="s">
        <v>788</v>
      </c>
      <c r="N188" s="2"/>
      <c r="O188" s="2" t="s">
        <v>595</v>
      </c>
      <c r="P188" s="21" t="s">
        <v>596</v>
      </c>
      <c r="Q188" s="25" t="s">
        <v>27</v>
      </c>
      <c r="R188" s="21" t="s">
        <v>597</v>
      </c>
      <c r="S188" s="115">
        <v>2022</v>
      </c>
      <c r="T188" s="100" t="s">
        <v>1125</v>
      </c>
      <c r="U188" s="101" t="s">
        <v>1119</v>
      </c>
      <c r="V188" s="100" t="s">
        <v>1119</v>
      </c>
      <c r="W188" s="105" t="s">
        <v>1127</v>
      </c>
      <c r="X188" s="105"/>
      <c r="Y188" s="62" t="str">
        <f t="shared" si="14"/>
        <v>NO APLICA</v>
      </c>
      <c r="Z188" s="30" t="str">
        <f t="shared" si="20"/>
        <v>PÚBLICA</v>
      </c>
      <c r="AA188" s="29" t="str">
        <f t="shared" si="13"/>
        <v>NO APLICA</v>
      </c>
      <c r="AB188" s="30" t="str">
        <f>IFERROR(VLOOKUP(W188,BD!$G$6:$H$8,2,0),"PENDIENTE TIPO DE INFORMACIÓN CONTENIDA")</f>
        <v>NO APLICA</v>
      </c>
      <c r="AC188" s="30" t="str">
        <f>IFERROR(VLOOKUP(#REF!,BD!$K$6:$L$8,2,0),"NO APLICA")</f>
        <v>NO APLICA</v>
      </c>
      <c r="AD188" s="58" t="str">
        <f t="shared" si="21"/>
        <v>NO APLICA</v>
      </c>
    </row>
    <row r="189" spans="1:30" ht="102" thickBot="1" x14ac:dyDescent="0.25">
      <c r="A189" s="43">
        <v>183</v>
      </c>
      <c r="B189" s="6" t="s">
        <v>770</v>
      </c>
      <c r="C189" s="3" t="s">
        <v>593</v>
      </c>
      <c r="D189" s="12" t="s">
        <v>35</v>
      </c>
      <c r="E189" s="26" t="str">
        <f>IF(F189=BD!$C$12,'Matriz Final'!D189,IF(F189=BD!$C$13,"CUSTODIO",IF(F189=BD!$C$14,"DTI",IF(F189=BD!$C$15,D189&amp;"/ CUSTODIO",IF(F189=BD!$C$16,D189&amp;"/ CUSTODIO / DTI")))))</f>
        <v>DTI</v>
      </c>
      <c r="F189" s="12" t="s">
        <v>1142</v>
      </c>
      <c r="G189" s="12" t="s">
        <v>35</v>
      </c>
      <c r="H189" s="51" t="b">
        <f>IF(F189=BD!$C$13,"X",IF(F189=BD!$C$15,"X",IF(F189=BD!$C$16,"X")))</f>
        <v>0</v>
      </c>
      <c r="I189" s="85" t="s">
        <v>1148</v>
      </c>
      <c r="J189" s="87" t="s">
        <v>1163</v>
      </c>
      <c r="K189" s="13" t="s">
        <v>25</v>
      </c>
      <c r="L189" s="21" t="s">
        <v>78</v>
      </c>
      <c r="M189" s="21" t="s">
        <v>789</v>
      </c>
      <c r="N189" s="2"/>
      <c r="O189" s="2" t="s">
        <v>595</v>
      </c>
      <c r="P189" s="21" t="s">
        <v>596</v>
      </c>
      <c r="Q189" s="25" t="s">
        <v>27</v>
      </c>
      <c r="R189" s="21" t="s">
        <v>597</v>
      </c>
      <c r="S189" s="115">
        <v>2020</v>
      </c>
      <c r="T189" s="100" t="s">
        <v>1125</v>
      </c>
      <c r="U189" s="101" t="s">
        <v>1119</v>
      </c>
      <c r="V189" s="100" t="s">
        <v>1119</v>
      </c>
      <c r="W189" s="105" t="s">
        <v>1127</v>
      </c>
      <c r="X189" s="105"/>
      <c r="Y189" s="62" t="str">
        <f t="shared" si="14"/>
        <v>NO APLICA</v>
      </c>
      <c r="Z189" s="30" t="str">
        <f t="shared" si="20"/>
        <v>PÚBLICA</v>
      </c>
      <c r="AA189" s="29" t="str">
        <f t="shared" si="13"/>
        <v>NO APLICA</v>
      </c>
      <c r="AB189" s="30" t="str">
        <f>IFERROR(VLOOKUP(W189,BD!$G$6:$H$8,2,0),"PENDIENTE TIPO DE INFORMACIÓN CONTENIDA")</f>
        <v>NO APLICA</v>
      </c>
      <c r="AC189" s="30" t="str">
        <f>IFERROR(VLOOKUP(#REF!,BD!$K$6:$L$8,2,0),"NO APLICA")</f>
        <v>NO APLICA</v>
      </c>
      <c r="AD189" s="58" t="str">
        <f t="shared" si="21"/>
        <v>NO APLICA</v>
      </c>
    </row>
    <row r="190" spans="1:30" ht="102" thickBot="1" x14ac:dyDescent="0.25">
      <c r="A190" s="43">
        <v>184</v>
      </c>
      <c r="B190" s="6" t="s">
        <v>770</v>
      </c>
      <c r="C190" s="3" t="s">
        <v>593</v>
      </c>
      <c r="D190" s="12" t="s">
        <v>35</v>
      </c>
      <c r="E190" s="26" t="str">
        <f>IF(F190=BD!$C$12,'Matriz Final'!D190,IF(F190=BD!$C$13,"CUSTODIO",IF(F190=BD!$C$14,"DTI",IF(F190=BD!$C$15,D190&amp;"/ CUSTODIO",IF(F190=BD!$C$16,D190&amp;"/ CUSTODIO / DTI")))))</f>
        <v>DTI</v>
      </c>
      <c r="F190" s="12" t="s">
        <v>1142</v>
      </c>
      <c r="G190" s="12" t="s">
        <v>35</v>
      </c>
      <c r="H190" s="51" t="b">
        <f>IF(F190=BD!$C$13,"X",IF(F190=BD!$C$15,"X",IF(F190=BD!$C$16,"X")))</f>
        <v>0</v>
      </c>
      <c r="I190" s="85" t="s">
        <v>1140</v>
      </c>
      <c r="J190" s="98" t="s">
        <v>1225</v>
      </c>
      <c r="K190" s="13" t="s">
        <v>25</v>
      </c>
      <c r="L190" s="21" t="s">
        <v>79</v>
      </c>
      <c r="M190" s="21" t="s">
        <v>790</v>
      </c>
      <c r="N190" s="2"/>
      <c r="O190" s="2" t="s">
        <v>595</v>
      </c>
      <c r="P190" s="21" t="s">
        <v>596</v>
      </c>
      <c r="Q190" s="25" t="s">
        <v>27</v>
      </c>
      <c r="R190" s="21" t="s">
        <v>597</v>
      </c>
      <c r="S190" s="115">
        <v>2013</v>
      </c>
      <c r="T190" s="100" t="s">
        <v>1125</v>
      </c>
      <c r="U190" s="101" t="s">
        <v>1119</v>
      </c>
      <c r="V190" s="100" t="s">
        <v>1119</v>
      </c>
      <c r="W190" s="105" t="s">
        <v>1127</v>
      </c>
      <c r="X190" s="105"/>
      <c r="Y190" s="62" t="str">
        <f t="shared" si="14"/>
        <v>NO APLICA</v>
      </c>
      <c r="Z190" s="30" t="str">
        <f t="shared" si="20"/>
        <v>PÚBLICA</v>
      </c>
      <c r="AA190" s="29" t="str">
        <f t="shared" si="13"/>
        <v>NO APLICA</v>
      </c>
      <c r="AB190" s="30" t="str">
        <f>IFERROR(VLOOKUP(W190,BD!$G$6:$H$8,2,0),"PENDIENTE TIPO DE INFORMACIÓN CONTENIDA")</f>
        <v>NO APLICA</v>
      </c>
      <c r="AC190" s="30" t="str">
        <f>IFERROR(VLOOKUP(#REF!,BD!$K$6:$L$8,2,0),"NO APLICA")</f>
        <v>NO APLICA</v>
      </c>
      <c r="AD190" s="58" t="str">
        <f t="shared" si="21"/>
        <v>NO APLICA</v>
      </c>
    </row>
    <row r="191" spans="1:30" ht="102" thickBot="1" x14ac:dyDescent="0.25">
      <c r="A191" s="43">
        <v>185</v>
      </c>
      <c r="B191" s="6" t="s">
        <v>770</v>
      </c>
      <c r="C191" s="3" t="s">
        <v>593</v>
      </c>
      <c r="D191" s="12" t="s">
        <v>35</v>
      </c>
      <c r="E191" s="26" t="str">
        <f>IF(F191=BD!$C$12,'Matriz Final'!D191,IF(F191=BD!$C$13,"CUSTODIO",IF(F191=BD!$C$14,"DTI",IF(F191=BD!$C$15,D191&amp;"/ CUSTODIO",IF(F191=BD!$C$16,D191&amp;"/ CUSTODIO / DTI")))))</f>
        <v>DTI</v>
      </c>
      <c r="F191" s="12" t="s">
        <v>1142</v>
      </c>
      <c r="G191" s="12" t="s">
        <v>35</v>
      </c>
      <c r="H191" s="51" t="b">
        <f>IF(F191=BD!$C$13,"X",IF(F191=BD!$C$15,"X",IF(F191=BD!$C$16,"X")))</f>
        <v>0</v>
      </c>
      <c r="I191" s="85" t="s">
        <v>1148</v>
      </c>
      <c r="J191" s="87" t="s">
        <v>1163</v>
      </c>
      <c r="K191" s="13" t="s">
        <v>25</v>
      </c>
      <c r="L191" s="21" t="s">
        <v>80</v>
      </c>
      <c r="M191" s="21" t="s">
        <v>791</v>
      </c>
      <c r="N191" s="2"/>
      <c r="O191" s="2" t="s">
        <v>595</v>
      </c>
      <c r="P191" s="21" t="s">
        <v>596</v>
      </c>
      <c r="Q191" s="25" t="s">
        <v>27</v>
      </c>
      <c r="R191" s="21" t="s">
        <v>597</v>
      </c>
      <c r="S191" s="115">
        <v>2020</v>
      </c>
      <c r="T191" s="100" t="s">
        <v>1125</v>
      </c>
      <c r="U191" s="101" t="s">
        <v>1119</v>
      </c>
      <c r="V191" s="100" t="s">
        <v>1119</v>
      </c>
      <c r="W191" s="105" t="s">
        <v>1127</v>
      </c>
      <c r="X191" s="105"/>
      <c r="Y191" s="62" t="str">
        <f t="shared" si="14"/>
        <v>NO APLICA</v>
      </c>
      <c r="Z191" s="30" t="str">
        <f t="shared" si="20"/>
        <v>PÚBLICA</v>
      </c>
      <c r="AA191" s="29" t="str">
        <f t="shared" si="13"/>
        <v>NO APLICA</v>
      </c>
      <c r="AB191" s="30" t="str">
        <f>IFERROR(VLOOKUP(W191,BD!$G$6:$H$8,2,0),"PENDIENTE TIPO DE INFORMACIÓN CONTENIDA")</f>
        <v>NO APLICA</v>
      </c>
      <c r="AC191" s="30" t="str">
        <f>IFERROR(VLOOKUP(#REF!,BD!$K$6:$L$8,2,0),"NO APLICA")</f>
        <v>NO APLICA</v>
      </c>
      <c r="AD191" s="58" t="str">
        <f t="shared" si="21"/>
        <v>NO APLICA</v>
      </c>
    </row>
    <row r="192" spans="1:30" ht="102" thickBot="1" x14ac:dyDescent="0.25">
      <c r="A192" s="43">
        <v>186</v>
      </c>
      <c r="B192" s="6" t="s">
        <v>770</v>
      </c>
      <c r="C192" s="3" t="s">
        <v>593</v>
      </c>
      <c r="D192" s="12" t="s">
        <v>35</v>
      </c>
      <c r="E192" s="26" t="str">
        <f>IF(F192=BD!$C$12,'Matriz Final'!D192,IF(F192=BD!$C$13,"CUSTODIO",IF(F192=BD!$C$14,"DTI",IF(F192=BD!$C$15,D192&amp;"/ CUSTODIO",IF(F192=BD!$C$16,D192&amp;"/ CUSTODIO / DTI")))))</f>
        <v>DTI</v>
      </c>
      <c r="F192" s="12" t="s">
        <v>1142</v>
      </c>
      <c r="G192" s="12" t="s">
        <v>35</v>
      </c>
      <c r="H192" s="51" t="b">
        <f>IF(F192=BD!$C$13,"X",IF(F192=BD!$C$15,"X",IF(F192=BD!$C$16,"X")))</f>
        <v>0</v>
      </c>
      <c r="I192" s="85" t="s">
        <v>1140</v>
      </c>
      <c r="J192" s="98" t="s">
        <v>1225</v>
      </c>
      <c r="K192" s="13" t="s">
        <v>25</v>
      </c>
      <c r="L192" s="21" t="s">
        <v>81</v>
      </c>
      <c r="M192" s="21" t="s">
        <v>792</v>
      </c>
      <c r="N192" s="2"/>
      <c r="O192" s="2" t="s">
        <v>595</v>
      </c>
      <c r="P192" s="21" t="s">
        <v>596</v>
      </c>
      <c r="Q192" s="25" t="s">
        <v>27</v>
      </c>
      <c r="R192" s="21" t="s">
        <v>793</v>
      </c>
      <c r="S192" s="115">
        <v>2022</v>
      </c>
      <c r="T192" s="100" t="s">
        <v>1125</v>
      </c>
      <c r="U192" s="101" t="s">
        <v>1119</v>
      </c>
      <c r="V192" s="100" t="s">
        <v>1119</v>
      </c>
      <c r="W192" s="105" t="s">
        <v>1127</v>
      </c>
      <c r="X192" s="105"/>
      <c r="Y192" s="62" t="str">
        <f t="shared" si="14"/>
        <v>NO APLICA</v>
      </c>
      <c r="Z192" s="30" t="str">
        <f t="shared" si="20"/>
        <v>PÚBLICA</v>
      </c>
      <c r="AA192" s="29" t="str">
        <f t="shared" si="13"/>
        <v>NO APLICA</v>
      </c>
      <c r="AB192" s="30" t="str">
        <f>IFERROR(VLOOKUP(W192,BD!$G$6:$H$8,2,0),"PENDIENTE TIPO DE INFORMACIÓN CONTENIDA")</f>
        <v>NO APLICA</v>
      </c>
      <c r="AC192" s="30" t="str">
        <f>IFERROR(VLOOKUP(#REF!,BD!$K$6:$L$8,2,0),"NO APLICA")</f>
        <v>NO APLICA</v>
      </c>
      <c r="AD192" s="58" t="str">
        <f t="shared" si="21"/>
        <v>NO APLICA</v>
      </c>
    </row>
    <row r="193" spans="1:30" ht="102" thickBot="1" x14ac:dyDescent="0.25">
      <c r="A193" s="43">
        <v>187</v>
      </c>
      <c r="B193" s="6" t="s">
        <v>770</v>
      </c>
      <c r="C193" s="3" t="s">
        <v>593</v>
      </c>
      <c r="D193" s="12" t="s">
        <v>35</v>
      </c>
      <c r="E193" s="26" t="str">
        <f>IF(F193=BD!$C$12,'Matriz Final'!D193,IF(F193=BD!$C$13,"CUSTODIO",IF(F193=BD!$C$14,"DTI",IF(F193=BD!$C$15,D193&amp;"/ CUSTODIO",IF(F193=BD!$C$16,D193&amp;"/ CUSTODIO / DTI")))))</f>
        <v>DTI</v>
      </c>
      <c r="F193" s="12" t="s">
        <v>1142</v>
      </c>
      <c r="G193" s="12" t="s">
        <v>35</v>
      </c>
      <c r="H193" s="51" t="b">
        <f>IF(F193=BD!$C$13,"X",IF(F193=BD!$C$15,"X",IF(F193=BD!$C$16,"X")))</f>
        <v>0</v>
      </c>
      <c r="I193" s="85" t="s">
        <v>1148</v>
      </c>
      <c r="J193" s="87" t="s">
        <v>1163</v>
      </c>
      <c r="K193" s="13" t="s">
        <v>25</v>
      </c>
      <c r="L193" s="21" t="s">
        <v>82</v>
      </c>
      <c r="M193" s="21" t="s">
        <v>794</v>
      </c>
      <c r="N193" s="2"/>
      <c r="O193" s="2" t="s">
        <v>595</v>
      </c>
      <c r="P193" s="21" t="s">
        <v>596</v>
      </c>
      <c r="Q193" s="25" t="s">
        <v>27</v>
      </c>
      <c r="R193" s="21" t="s">
        <v>597</v>
      </c>
      <c r="S193" s="115">
        <v>2020</v>
      </c>
      <c r="T193" s="100" t="s">
        <v>1125</v>
      </c>
      <c r="U193" s="101" t="s">
        <v>1119</v>
      </c>
      <c r="V193" s="100" t="s">
        <v>1119</v>
      </c>
      <c r="W193" s="105" t="s">
        <v>1127</v>
      </c>
      <c r="X193" s="105"/>
      <c r="Y193" s="62" t="str">
        <f t="shared" si="14"/>
        <v>NO APLICA</v>
      </c>
      <c r="Z193" s="30" t="str">
        <f t="shared" si="20"/>
        <v>PÚBLICA</v>
      </c>
      <c r="AA193" s="29" t="str">
        <f t="shared" si="13"/>
        <v>NO APLICA</v>
      </c>
      <c r="AB193" s="30" t="str">
        <f>IFERROR(VLOOKUP(W193,BD!$G$6:$H$8,2,0),"PENDIENTE TIPO DE INFORMACIÓN CONTENIDA")</f>
        <v>NO APLICA</v>
      </c>
      <c r="AC193" s="30" t="str">
        <f>IFERROR(VLOOKUP(#REF!,BD!$K$6:$L$8,2,0),"NO APLICA")</f>
        <v>NO APLICA</v>
      </c>
      <c r="AD193" s="58" t="str">
        <f t="shared" si="21"/>
        <v>NO APLICA</v>
      </c>
    </row>
    <row r="194" spans="1:30" ht="153.75" thickBot="1" x14ac:dyDescent="0.25">
      <c r="A194" s="43">
        <v>188</v>
      </c>
      <c r="B194" s="6" t="s">
        <v>795</v>
      </c>
      <c r="C194" s="3" t="s">
        <v>593</v>
      </c>
      <c r="D194" s="12" t="s">
        <v>35</v>
      </c>
      <c r="E194" s="26" t="str">
        <f>IF(F194=BD!$C$12,'Matriz Final'!D194,IF(F194=BD!$C$13,"CUSTODIO",IF(F194=BD!$C$14,"DTI",IF(F194=BD!$C$15,D194&amp;"/ CUSTODIO",IF(F194=BD!$C$16,D194&amp;"/ CUSTODIO / DTI")))))</f>
        <v>DTI</v>
      </c>
      <c r="F194" s="12" t="s">
        <v>1142</v>
      </c>
      <c r="G194" s="12" t="s">
        <v>35</v>
      </c>
      <c r="H194" s="51" t="b">
        <f>IF(F194=BD!$C$13,"X",IF(F194=BD!$C$15,"X",IF(F194=BD!$C$16,"X")))</f>
        <v>0</v>
      </c>
      <c r="I194" s="85" t="s">
        <v>1147</v>
      </c>
      <c r="J194" s="87" t="s">
        <v>1154</v>
      </c>
      <c r="K194" s="13" t="s">
        <v>796</v>
      </c>
      <c r="L194" s="21" t="s">
        <v>37</v>
      </c>
      <c r="M194" s="21" t="s">
        <v>797</v>
      </c>
      <c r="N194" s="2"/>
      <c r="O194" s="2" t="s">
        <v>595</v>
      </c>
      <c r="P194" s="21" t="s">
        <v>596</v>
      </c>
      <c r="Q194" s="25" t="s">
        <v>36</v>
      </c>
      <c r="R194" s="21" t="s">
        <v>597</v>
      </c>
      <c r="S194" s="115">
        <v>1998</v>
      </c>
      <c r="T194" s="100" t="s">
        <v>1118</v>
      </c>
      <c r="U194" s="101" t="s">
        <v>1110</v>
      </c>
      <c r="V194" s="100" t="s">
        <v>1119</v>
      </c>
      <c r="W194" s="106" t="s">
        <v>1111</v>
      </c>
      <c r="X194" s="105" t="s">
        <v>1122</v>
      </c>
      <c r="Y194" s="62" t="str">
        <f t="shared" si="14"/>
        <v>INDEFINIDA</v>
      </c>
      <c r="Z194" s="30" t="str">
        <f t="shared" si="20"/>
        <v>CLASIFICADA</v>
      </c>
      <c r="AA194" s="29" t="str">
        <f t="shared" si="13"/>
        <v>TOTAL</v>
      </c>
      <c r="AB194" s="30" t="str">
        <f>IFERROR(VLOOKUP(W194,BD!$G$6:$H$8,2,0),"PENDIENTE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94" s="30" t="str">
        <f>IFERROR(VLOOKUP(#REF!,BD!$K$6:$L$8,2,0),"NO APLICA")</f>
        <v>NO APLICA</v>
      </c>
      <c r="AD194" s="58" t="str">
        <f t="shared" si="21"/>
        <v>Constitución Política de Colombia [Const.], 1991, art. 15.</v>
      </c>
    </row>
    <row r="195" spans="1:30" ht="166.5" thickBot="1" x14ac:dyDescent="0.25">
      <c r="A195" s="43">
        <v>189</v>
      </c>
      <c r="B195" s="6" t="s">
        <v>795</v>
      </c>
      <c r="C195" s="3" t="s">
        <v>593</v>
      </c>
      <c r="D195" s="12" t="s">
        <v>35</v>
      </c>
      <c r="E195" s="26" t="str">
        <f>IF(F195=BD!$C$12,'Matriz Final'!D195,IF(F195=BD!$C$13,"CUSTODIO",IF(F195=BD!$C$14,"DTI",IF(F195=BD!$C$15,D195&amp;"/ CUSTODIO",IF(F195=BD!$C$16,D195&amp;"/ CUSTODIO / DTI")))))</f>
        <v>DTI</v>
      </c>
      <c r="F195" s="12" t="s">
        <v>1142</v>
      </c>
      <c r="G195" s="12" t="s">
        <v>35</v>
      </c>
      <c r="H195" s="51" t="b">
        <f>IF(F195=BD!$C$13,"X",IF(F195=BD!$C$15,"X",IF(F195=BD!$C$16,"X")))</f>
        <v>0</v>
      </c>
      <c r="I195" s="85" t="s">
        <v>1147</v>
      </c>
      <c r="J195" s="87" t="s">
        <v>1154</v>
      </c>
      <c r="K195" s="13" t="s">
        <v>796</v>
      </c>
      <c r="L195" s="21" t="s">
        <v>38</v>
      </c>
      <c r="M195" s="21" t="s">
        <v>798</v>
      </c>
      <c r="N195" s="2"/>
      <c r="O195" s="2" t="s">
        <v>595</v>
      </c>
      <c r="P195" s="21" t="s">
        <v>596</v>
      </c>
      <c r="Q195" s="25" t="s">
        <v>36</v>
      </c>
      <c r="R195" s="21" t="s">
        <v>597</v>
      </c>
      <c r="S195" s="115">
        <v>1998</v>
      </c>
      <c r="T195" s="100" t="s">
        <v>1118</v>
      </c>
      <c r="U195" s="101" t="s">
        <v>1110</v>
      </c>
      <c r="V195" s="100" t="s">
        <v>1119</v>
      </c>
      <c r="W195" s="106" t="s">
        <v>1111</v>
      </c>
      <c r="X195" s="105" t="s">
        <v>1122</v>
      </c>
      <c r="Y195" s="62" t="str">
        <f t="shared" si="14"/>
        <v>INDEFINIDA</v>
      </c>
      <c r="Z195" s="30" t="str">
        <f t="shared" si="20"/>
        <v>CLASIFICADA</v>
      </c>
      <c r="AA195" s="29" t="str">
        <f t="shared" si="13"/>
        <v>TOTAL</v>
      </c>
      <c r="AB195" s="30" t="str">
        <f>IFERROR(VLOOKUP(W195,BD!$G$6:$H$8,2,0),"PENDIENTE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95" s="30" t="str">
        <f>IFERROR(VLOOKUP(#REF!,BD!$K$6:$L$8,2,0),"NO APLICA")</f>
        <v>NO APLICA</v>
      </c>
      <c r="AD195" s="58" t="str">
        <f t="shared" si="21"/>
        <v>Constitución Política de Colombia [Const.], 1991, art. 15.</v>
      </c>
    </row>
    <row r="196" spans="1:30" ht="179.25" thickBot="1" x14ac:dyDescent="0.25">
      <c r="A196" s="43">
        <v>190</v>
      </c>
      <c r="B196" s="6" t="s">
        <v>795</v>
      </c>
      <c r="C196" s="3" t="s">
        <v>593</v>
      </c>
      <c r="D196" s="12" t="s">
        <v>35</v>
      </c>
      <c r="E196" s="26" t="str">
        <f>IF(F196=BD!$C$12,'Matriz Final'!D196,IF(F196=BD!$C$13,"CUSTODIO",IF(F196=BD!$C$14,"DTI",IF(F196=BD!$C$15,D196&amp;"/ CUSTODIO",IF(F196=BD!$C$16,D196&amp;"/ CUSTODIO / DTI")))))</f>
        <v>DTI</v>
      </c>
      <c r="F196" s="12" t="s">
        <v>1142</v>
      </c>
      <c r="G196" s="12" t="s">
        <v>35</v>
      </c>
      <c r="H196" s="51" t="b">
        <f>IF(F196=BD!$C$13,"X",IF(F196=BD!$C$15,"X",IF(F196=BD!$C$16,"X")))</f>
        <v>0</v>
      </c>
      <c r="I196" s="85" t="s">
        <v>1147</v>
      </c>
      <c r="J196" s="87" t="s">
        <v>1154</v>
      </c>
      <c r="K196" s="13" t="s">
        <v>796</v>
      </c>
      <c r="L196" s="21" t="s">
        <v>39</v>
      </c>
      <c r="M196" s="21" t="s">
        <v>799</v>
      </c>
      <c r="N196" s="2"/>
      <c r="O196" s="2" t="s">
        <v>595</v>
      </c>
      <c r="P196" s="21" t="s">
        <v>647</v>
      </c>
      <c r="Q196" s="25" t="s">
        <v>36</v>
      </c>
      <c r="R196" s="21" t="s">
        <v>597</v>
      </c>
      <c r="S196" s="115">
        <v>1998</v>
      </c>
      <c r="T196" s="100" t="s">
        <v>1118</v>
      </c>
      <c r="U196" s="101" t="s">
        <v>1110</v>
      </c>
      <c r="V196" s="100" t="s">
        <v>1119</v>
      </c>
      <c r="W196" s="106" t="s">
        <v>1111</v>
      </c>
      <c r="X196" s="105" t="s">
        <v>1122</v>
      </c>
      <c r="Y196" s="62" t="str">
        <f t="shared" si="14"/>
        <v>INDEFINIDA</v>
      </c>
      <c r="Z196" s="30" t="str">
        <f t="shared" si="20"/>
        <v>CLASIFICADA</v>
      </c>
      <c r="AA196" s="29" t="str">
        <f t="shared" si="13"/>
        <v>TOTAL</v>
      </c>
      <c r="AB196" s="30" t="str">
        <f>IFERROR(VLOOKUP(W196,BD!$G$6:$H$8,2,0),"PENDIENTE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96" s="30" t="str">
        <f>IFERROR(VLOOKUP(#REF!,BD!$K$6:$L$8,2,0),"NO APLICA")</f>
        <v>NO APLICA</v>
      </c>
      <c r="AD196" s="58" t="str">
        <f t="shared" si="21"/>
        <v>Constitución Política de Colombia [Const.], 1991, art. 15.</v>
      </c>
    </row>
    <row r="197" spans="1:30" ht="230.25" thickBot="1" x14ac:dyDescent="0.25">
      <c r="A197" s="43">
        <v>191</v>
      </c>
      <c r="B197" s="6" t="s">
        <v>795</v>
      </c>
      <c r="C197" s="3" t="s">
        <v>593</v>
      </c>
      <c r="D197" s="12" t="s">
        <v>35</v>
      </c>
      <c r="E197" s="26" t="str">
        <f>IF(F197=BD!$C$12,'Matriz Final'!D197,IF(F197=BD!$C$13,"CUSTODIO",IF(F197=BD!$C$14,"DTI",IF(F197=BD!$C$15,D197&amp;"/ CUSTODIO",IF(F197=BD!$C$16,D197&amp;"/ CUSTODIO / DTI")))))</f>
        <v>DTI</v>
      </c>
      <c r="F197" s="12" t="s">
        <v>1142</v>
      </c>
      <c r="G197" s="12" t="s">
        <v>35</v>
      </c>
      <c r="H197" s="51" t="b">
        <f>IF(F197=BD!$C$13,"X",IF(F197=BD!$C$15,"X",IF(F197=BD!$C$16,"X")))</f>
        <v>0</v>
      </c>
      <c r="I197" s="85" t="s">
        <v>1147</v>
      </c>
      <c r="J197" s="87" t="s">
        <v>1154</v>
      </c>
      <c r="K197" s="13" t="s">
        <v>796</v>
      </c>
      <c r="L197" s="21" t="s">
        <v>40</v>
      </c>
      <c r="M197" s="21" t="s">
        <v>800</v>
      </c>
      <c r="N197" s="2"/>
      <c r="O197" s="2" t="s">
        <v>595</v>
      </c>
      <c r="P197" s="21" t="s">
        <v>647</v>
      </c>
      <c r="Q197" s="25" t="s">
        <v>36</v>
      </c>
      <c r="R197" s="21" t="s">
        <v>597</v>
      </c>
      <c r="S197" s="115">
        <v>1998</v>
      </c>
      <c r="T197" s="100" t="s">
        <v>1118</v>
      </c>
      <c r="U197" s="101" t="s">
        <v>1110</v>
      </c>
      <c r="V197" s="100" t="s">
        <v>1119</v>
      </c>
      <c r="W197" s="106" t="s">
        <v>1111</v>
      </c>
      <c r="X197" s="105" t="s">
        <v>1122</v>
      </c>
      <c r="Y197" s="62" t="str">
        <f t="shared" si="14"/>
        <v>INDEFINIDA</v>
      </c>
      <c r="Z197" s="30" t="str">
        <f t="shared" si="20"/>
        <v>CLASIFICADA</v>
      </c>
      <c r="AA197" s="29" t="str">
        <f t="shared" si="13"/>
        <v>TOTAL</v>
      </c>
      <c r="AB197" s="30" t="str">
        <f>IFERROR(VLOOKUP(W197,BD!$G$6:$H$8,2,0),"PENDIENTE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97" s="30" t="str">
        <f>IFERROR(VLOOKUP(#REF!,BD!$K$6:$L$8,2,0),"NO APLICA")</f>
        <v>NO APLICA</v>
      </c>
      <c r="AD197" s="58" t="str">
        <f t="shared" si="21"/>
        <v>Constitución Política de Colombia [Const.], 1991, art. 15.</v>
      </c>
    </row>
    <row r="198" spans="1:30" ht="192" thickBot="1" x14ac:dyDescent="0.25">
      <c r="A198" s="43">
        <v>192</v>
      </c>
      <c r="B198" s="6" t="s">
        <v>795</v>
      </c>
      <c r="C198" s="3" t="s">
        <v>593</v>
      </c>
      <c r="D198" s="12" t="s">
        <v>35</v>
      </c>
      <c r="E198" s="26" t="str">
        <f>IF(F198=BD!$C$12,'Matriz Final'!D198,IF(F198=BD!$C$13,"CUSTODIO",IF(F198=BD!$C$14,"DTI",IF(F198=BD!$C$15,D198&amp;"/ CUSTODIO",IF(F198=BD!$C$16,D198&amp;"/ CUSTODIO / DTI")))))</f>
        <v>DTI</v>
      </c>
      <c r="F198" s="12" t="s">
        <v>1142</v>
      </c>
      <c r="G198" s="12" t="s">
        <v>35</v>
      </c>
      <c r="H198" s="51" t="b">
        <f>IF(F198=BD!$C$13,"X",IF(F198=BD!$C$15,"X",IF(F198=BD!$C$16,"X")))</f>
        <v>0</v>
      </c>
      <c r="I198" s="85" t="s">
        <v>1147</v>
      </c>
      <c r="J198" s="87" t="s">
        <v>1154</v>
      </c>
      <c r="K198" s="13" t="s">
        <v>796</v>
      </c>
      <c r="L198" s="21" t="s">
        <v>41</v>
      </c>
      <c r="M198" s="21" t="s">
        <v>801</v>
      </c>
      <c r="N198" s="2"/>
      <c r="O198" s="2" t="s">
        <v>595</v>
      </c>
      <c r="P198" s="21" t="s">
        <v>596</v>
      </c>
      <c r="Q198" s="25" t="s">
        <v>36</v>
      </c>
      <c r="R198" s="21" t="s">
        <v>597</v>
      </c>
      <c r="S198" s="115">
        <v>1998</v>
      </c>
      <c r="T198" s="100" t="s">
        <v>1118</v>
      </c>
      <c r="U198" s="101" t="s">
        <v>1110</v>
      </c>
      <c r="V198" s="100" t="s">
        <v>1119</v>
      </c>
      <c r="W198" s="106" t="s">
        <v>1111</v>
      </c>
      <c r="X198" s="105" t="s">
        <v>1122</v>
      </c>
      <c r="Y198" s="62" t="str">
        <f t="shared" si="14"/>
        <v>INDEFINIDA</v>
      </c>
      <c r="Z198" s="30" t="str">
        <f t="shared" si="20"/>
        <v>CLASIFICADA</v>
      </c>
      <c r="AA198" s="29" t="str">
        <f t="shared" si="13"/>
        <v>TOTAL</v>
      </c>
      <c r="AB198" s="30" t="str">
        <f>IFERROR(VLOOKUP(W198,BD!$G$6:$H$8,2,0),"PENDIENTE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98" s="30" t="str">
        <f>IFERROR(VLOOKUP(#REF!,BD!$K$6:$L$8,2,0),"NO APLICA")</f>
        <v>NO APLICA</v>
      </c>
      <c r="AD198" s="58" t="str">
        <f t="shared" si="21"/>
        <v>Constitución Política de Colombia [Const.], 1991, art. 15.</v>
      </c>
    </row>
    <row r="199" spans="1:30" ht="147" thickBot="1" x14ac:dyDescent="0.25">
      <c r="A199" s="43">
        <v>193</v>
      </c>
      <c r="B199" s="6" t="s">
        <v>795</v>
      </c>
      <c r="C199" s="3" t="s">
        <v>593</v>
      </c>
      <c r="D199" s="12" t="s">
        <v>35</v>
      </c>
      <c r="E199" s="26" t="str">
        <f>IF(F199=BD!$C$12,'Matriz Final'!D199,IF(F199=BD!$C$13,"CUSTODIO",IF(F199=BD!$C$14,"DTI",IF(F199=BD!$C$15,D199&amp;"/ CUSTODIO",IF(F199=BD!$C$16,D199&amp;"/ CUSTODIO / DTI")))))</f>
        <v>DTI</v>
      </c>
      <c r="F199" s="12" t="s">
        <v>1142</v>
      </c>
      <c r="G199" s="12" t="s">
        <v>35</v>
      </c>
      <c r="H199" s="51" t="b">
        <f>IF(F199=BD!$C$13,"X",IF(F199=BD!$C$15,"X",IF(F199=BD!$C$16,"X")))</f>
        <v>0</v>
      </c>
      <c r="I199" s="85" t="s">
        <v>1147</v>
      </c>
      <c r="J199" s="87" t="s">
        <v>1154</v>
      </c>
      <c r="K199" s="13" t="s">
        <v>796</v>
      </c>
      <c r="L199" s="21" t="s">
        <v>42</v>
      </c>
      <c r="M199" s="21" t="s">
        <v>802</v>
      </c>
      <c r="N199" s="2"/>
      <c r="O199" s="2" t="s">
        <v>595</v>
      </c>
      <c r="P199" s="21" t="s">
        <v>647</v>
      </c>
      <c r="Q199" s="25" t="s">
        <v>36</v>
      </c>
      <c r="R199" s="21" t="s">
        <v>597</v>
      </c>
      <c r="S199" s="115">
        <v>2009</v>
      </c>
      <c r="T199" s="100" t="s">
        <v>1118</v>
      </c>
      <c r="U199" s="101" t="s">
        <v>1110</v>
      </c>
      <c r="V199" s="100" t="s">
        <v>1119</v>
      </c>
      <c r="W199" s="106" t="s">
        <v>1111</v>
      </c>
      <c r="X199" s="105" t="s">
        <v>1122</v>
      </c>
      <c r="Y199" s="62" t="str">
        <f t="shared" si="14"/>
        <v>INDEFINIDA</v>
      </c>
      <c r="Z199" s="30" t="str">
        <f t="shared" si="20"/>
        <v>CLASIFICADA</v>
      </c>
      <c r="AA199" s="29" t="str">
        <f t="shared" ref="AA199:AA262" si="22">IF(Z199="CLASIFICADA","TOTAL","NO APLICA")</f>
        <v>TOTAL</v>
      </c>
      <c r="AB199" s="30" t="str">
        <f>IFERROR(VLOOKUP(W199,BD!$G$6:$H$8,2,0),"PENDIENTE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199" s="30" t="str">
        <f>IFERROR(VLOOKUP(#REF!,BD!$K$6:$L$8,2,0),"NO APLICA")</f>
        <v>NO APLICA</v>
      </c>
      <c r="AD199" s="58" t="str">
        <f t="shared" si="21"/>
        <v>Constitución Política de Colombia [Const.], 1991, art. 15.</v>
      </c>
    </row>
    <row r="200" spans="1:30" ht="135.75" thickBot="1" x14ac:dyDescent="0.25">
      <c r="A200" s="43">
        <v>194</v>
      </c>
      <c r="B200" s="6" t="s">
        <v>803</v>
      </c>
      <c r="C200" s="3" t="s">
        <v>593</v>
      </c>
      <c r="D200" s="12" t="s">
        <v>35</v>
      </c>
      <c r="E200" s="26" t="b">
        <f>IF(F200=BD!$C$12,'Matriz Final'!D200,IF(F200=BD!$C$13,"CUSTODIO",IF(F200=BD!$C$14,"DTI",IF(F200=BD!$C$15,D200&amp;"/ CUSTODIO",IF(F200=BD!$C$16,D200&amp;"/ CUSTODIO / DTI")))))</f>
        <v>0</v>
      </c>
      <c r="F200" s="12" t="s">
        <v>1173</v>
      </c>
      <c r="G200" s="12" t="s">
        <v>35</v>
      </c>
      <c r="H200" s="51" t="b">
        <f>IF(F200=BD!$C$13,"X",IF(F200=BD!$C$15,"X",IF(F200=BD!$C$16,"X")))</f>
        <v>0</v>
      </c>
      <c r="I200" s="85" t="s">
        <v>1147</v>
      </c>
      <c r="J200" s="87"/>
      <c r="K200" s="13" t="s">
        <v>62</v>
      </c>
      <c r="L200" s="21" t="s">
        <v>63</v>
      </c>
      <c r="M200" s="21" t="s">
        <v>804</v>
      </c>
      <c r="N200" s="2"/>
      <c r="O200" s="2" t="s">
        <v>595</v>
      </c>
      <c r="P200" s="21" t="s">
        <v>596</v>
      </c>
      <c r="Q200" s="25" t="s">
        <v>61</v>
      </c>
      <c r="R200" s="21" t="s">
        <v>597</v>
      </c>
      <c r="S200" s="115">
        <v>1993</v>
      </c>
      <c r="T200" s="100" t="s">
        <v>1118</v>
      </c>
      <c r="U200" s="101" t="s">
        <v>1119</v>
      </c>
      <c r="V200" s="100" t="s">
        <v>1119</v>
      </c>
      <c r="W200" s="106" t="s">
        <v>1111</v>
      </c>
      <c r="X200" s="105" t="s">
        <v>1122</v>
      </c>
      <c r="Y200" s="62" t="str">
        <f t="shared" ref="Y200:Y263" si="23">IF(Z200="CLASIFICADA","INDEFINIDA","NO APLICA")</f>
        <v>INDEFINIDA</v>
      </c>
      <c r="Z200" s="30" t="str">
        <f t="shared" si="20"/>
        <v>CLASIFICADA</v>
      </c>
      <c r="AA200" s="29" t="str">
        <f t="shared" si="22"/>
        <v>TOTAL</v>
      </c>
      <c r="AB200" s="30" t="str">
        <f>IFERROR(VLOOKUP(W200,BD!$G$6:$H$8,2,0),"PENDIENTE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00" s="30" t="str">
        <f>IFERROR(VLOOKUP(#REF!,BD!$K$6:$L$8,2,0),"NO APLICA")</f>
        <v>NO APLICA</v>
      </c>
      <c r="AD200" s="58" t="str">
        <f t="shared" si="21"/>
        <v>Constitución Política de Colombia [Const.], 1991, art. 15.</v>
      </c>
    </row>
    <row r="201" spans="1:30" ht="135.75" thickBot="1" x14ac:dyDescent="0.25">
      <c r="A201" s="43">
        <v>195</v>
      </c>
      <c r="B201" s="6" t="s">
        <v>803</v>
      </c>
      <c r="C201" s="3" t="s">
        <v>593</v>
      </c>
      <c r="D201" s="12" t="s">
        <v>35</v>
      </c>
      <c r="E201" s="26" t="b">
        <f>IF(F201=BD!$C$12,'Matriz Final'!D201,IF(F201=BD!$C$13,"CUSTODIO",IF(F201=BD!$C$14,"DTI",IF(F201=BD!$C$15,D201&amp;"/ CUSTODIO",IF(F201=BD!$C$16,D201&amp;"/ CUSTODIO / DTI")))))</f>
        <v>0</v>
      </c>
      <c r="F201" s="12" t="s">
        <v>1173</v>
      </c>
      <c r="G201" s="12" t="s">
        <v>35</v>
      </c>
      <c r="H201" s="51" t="b">
        <f>IF(F201=BD!$C$13,"X",IF(F201=BD!$C$15,"X",IF(F201=BD!$C$16,"X")))</f>
        <v>0</v>
      </c>
      <c r="I201" s="85" t="s">
        <v>1147</v>
      </c>
      <c r="J201" s="87"/>
      <c r="K201" s="13" t="s">
        <v>62</v>
      </c>
      <c r="L201" s="21" t="s">
        <v>64</v>
      </c>
      <c r="M201" s="21" t="s">
        <v>805</v>
      </c>
      <c r="N201" s="2"/>
      <c r="O201" s="2" t="s">
        <v>595</v>
      </c>
      <c r="P201" s="21" t="s">
        <v>596</v>
      </c>
      <c r="Q201" s="25" t="s">
        <v>61</v>
      </c>
      <c r="R201" s="21" t="s">
        <v>597</v>
      </c>
      <c r="S201" s="115">
        <v>1993</v>
      </c>
      <c r="T201" s="100" t="s">
        <v>1118</v>
      </c>
      <c r="U201" s="101" t="s">
        <v>1119</v>
      </c>
      <c r="V201" s="100" t="s">
        <v>1119</v>
      </c>
      <c r="W201" s="106" t="s">
        <v>1111</v>
      </c>
      <c r="X201" s="105" t="s">
        <v>1122</v>
      </c>
      <c r="Y201" s="62" t="str">
        <f t="shared" si="23"/>
        <v>INDEFINIDA</v>
      </c>
      <c r="Z201" s="30" t="str">
        <f t="shared" si="20"/>
        <v>CLASIFICADA</v>
      </c>
      <c r="AA201" s="29" t="str">
        <f t="shared" si="22"/>
        <v>TOTAL</v>
      </c>
      <c r="AB201" s="30" t="str">
        <f>IFERROR(VLOOKUP(W201,BD!$G$6:$H$8,2,0),"PENDIENTE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01" s="30" t="str">
        <f>IFERROR(VLOOKUP(#REF!,BD!$K$6:$L$8,2,0),"NO APLICA")</f>
        <v>NO APLICA</v>
      </c>
      <c r="AD201" s="58" t="str">
        <f t="shared" si="21"/>
        <v>Constitución Política de Colombia [Const.], 1991, art. 15.</v>
      </c>
    </row>
    <row r="202" spans="1:30" ht="135.75" thickBot="1" x14ac:dyDescent="0.25">
      <c r="A202" s="43">
        <v>196</v>
      </c>
      <c r="B202" s="6" t="s">
        <v>803</v>
      </c>
      <c r="C202" s="3" t="s">
        <v>593</v>
      </c>
      <c r="D202" s="12" t="s">
        <v>35</v>
      </c>
      <c r="E202" s="26" t="b">
        <f>IF(F202=BD!$C$12,'Matriz Final'!D202,IF(F202=BD!$C$13,"CUSTODIO",IF(F202=BD!$C$14,"DTI",IF(F202=BD!$C$15,D202&amp;"/ CUSTODIO",IF(F202=BD!$C$16,D202&amp;"/ CUSTODIO / DTI")))))</f>
        <v>0</v>
      </c>
      <c r="F202" s="12" t="s">
        <v>1173</v>
      </c>
      <c r="G202" s="12" t="s">
        <v>35</v>
      </c>
      <c r="H202" s="51" t="b">
        <f>IF(F202=BD!$C$13,"X",IF(F202=BD!$C$15,"X",IF(F202=BD!$C$16,"X")))</f>
        <v>0</v>
      </c>
      <c r="I202" s="85" t="s">
        <v>1147</v>
      </c>
      <c r="J202" s="87"/>
      <c r="K202" s="13" t="s">
        <v>62</v>
      </c>
      <c r="L202" s="21" t="s">
        <v>65</v>
      </c>
      <c r="M202" s="21" t="s">
        <v>806</v>
      </c>
      <c r="N202" s="2"/>
      <c r="O202" s="2" t="s">
        <v>595</v>
      </c>
      <c r="P202" s="21" t="s">
        <v>596</v>
      </c>
      <c r="Q202" s="25" t="s">
        <v>61</v>
      </c>
      <c r="R202" s="21" t="s">
        <v>597</v>
      </c>
      <c r="S202" s="115">
        <v>1993</v>
      </c>
      <c r="T202" s="100" t="s">
        <v>1118</v>
      </c>
      <c r="U202" s="101" t="s">
        <v>1119</v>
      </c>
      <c r="V202" s="100" t="s">
        <v>1119</v>
      </c>
      <c r="W202" s="106" t="s">
        <v>1111</v>
      </c>
      <c r="X202" s="105" t="s">
        <v>1122</v>
      </c>
      <c r="Y202" s="62" t="str">
        <f t="shared" si="23"/>
        <v>INDEFINIDA</v>
      </c>
      <c r="Z202" s="30" t="str">
        <f t="shared" si="20"/>
        <v>CLASIFICADA</v>
      </c>
      <c r="AA202" s="29" t="str">
        <f t="shared" si="22"/>
        <v>TOTAL</v>
      </c>
      <c r="AB202" s="30" t="str">
        <f>IFERROR(VLOOKUP(W202,BD!$G$6:$H$8,2,0),"PENDIENTE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02" s="30" t="str">
        <f>IFERROR(VLOOKUP(#REF!,BD!$K$6:$L$8,2,0),"NO APLICA")</f>
        <v>NO APLICA</v>
      </c>
      <c r="AD202" s="58" t="str">
        <f t="shared" si="21"/>
        <v>Constitución Política de Colombia [Const.], 1991, art. 15.</v>
      </c>
    </row>
    <row r="203" spans="1:30" ht="135.75" thickBot="1" x14ac:dyDescent="0.25">
      <c r="A203" s="43">
        <v>197</v>
      </c>
      <c r="B203" s="6" t="s">
        <v>803</v>
      </c>
      <c r="C203" s="3" t="s">
        <v>593</v>
      </c>
      <c r="D203" s="12" t="s">
        <v>35</v>
      </c>
      <c r="E203" s="26" t="b">
        <f>IF(F203=BD!$C$12,'Matriz Final'!D203,IF(F203=BD!$C$13,"CUSTODIO",IF(F203=BD!$C$14,"DTI",IF(F203=BD!$C$15,D203&amp;"/ CUSTODIO",IF(F203=BD!$C$16,D203&amp;"/ CUSTODIO / DTI")))))</f>
        <v>0</v>
      </c>
      <c r="F203" s="12" t="s">
        <v>1173</v>
      </c>
      <c r="G203" s="12" t="s">
        <v>35</v>
      </c>
      <c r="H203" s="51" t="b">
        <f>IF(F203=BD!$C$13,"X",IF(F203=BD!$C$15,"X",IF(F203=BD!$C$16,"X")))</f>
        <v>0</v>
      </c>
      <c r="I203" s="85" t="s">
        <v>1147</v>
      </c>
      <c r="J203" s="87"/>
      <c r="K203" s="13" t="s">
        <v>62</v>
      </c>
      <c r="L203" s="21" t="s">
        <v>66</v>
      </c>
      <c r="M203" s="21" t="s">
        <v>807</v>
      </c>
      <c r="N203" s="2"/>
      <c r="O203" s="2" t="s">
        <v>595</v>
      </c>
      <c r="P203" s="21" t="s">
        <v>596</v>
      </c>
      <c r="Q203" s="25" t="s">
        <v>61</v>
      </c>
      <c r="R203" s="21" t="s">
        <v>597</v>
      </c>
      <c r="S203" s="115">
        <v>1993</v>
      </c>
      <c r="T203" s="100" t="s">
        <v>1118</v>
      </c>
      <c r="U203" s="101" t="s">
        <v>1119</v>
      </c>
      <c r="V203" s="100" t="s">
        <v>1119</v>
      </c>
      <c r="W203" s="106" t="s">
        <v>1111</v>
      </c>
      <c r="X203" s="105" t="s">
        <v>1122</v>
      </c>
      <c r="Y203" s="62" t="str">
        <f t="shared" si="23"/>
        <v>INDEFINIDA</v>
      </c>
      <c r="Z203" s="30" t="str">
        <f t="shared" si="20"/>
        <v>CLASIFICADA</v>
      </c>
      <c r="AA203" s="29" t="str">
        <f t="shared" si="22"/>
        <v>TOTAL</v>
      </c>
      <c r="AB203" s="30" t="str">
        <f>IFERROR(VLOOKUP(W203,BD!$G$6:$H$8,2,0),"PENDIENTE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03" s="30" t="str">
        <f>IFERROR(VLOOKUP(#REF!,BD!$K$6:$L$8,2,0),"NO APLICA")</f>
        <v>NO APLICA</v>
      </c>
      <c r="AD203" s="58" t="str">
        <f t="shared" si="21"/>
        <v>Constitución Política de Colombia [Const.], 1991, art. 15.</v>
      </c>
    </row>
    <row r="204" spans="1:30" ht="135.75" thickBot="1" x14ac:dyDescent="0.25">
      <c r="A204" s="43">
        <v>198</v>
      </c>
      <c r="B204" s="6" t="s">
        <v>803</v>
      </c>
      <c r="C204" s="3" t="s">
        <v>593</v>
      </c>
      <c r="D204" s="12" t="s">
        <v>35</v>
      </c>
      <c r="E204" s="26" t="b">
        <f>IF(F204=BD!$C$12,'Matriz Final'!D204,IF(F204=BD!$C$13,"CUSTODIO",IF(F204=BD!$C$14,"DTI",IF(F204=BD!$C$15,D204&amp;"/ CUSTODIO",IF(F204=BD!$C$16,D204&amp;"/ CUSTODIO / DTI")))))</f>
        <v>0</v>
      </c>
      <c r="F204" s="12" t="s">
        <v>1173</v>
      </c>
      <c r="G204" s="12" t="s">
        <v>35</v>
      </c>
      <c r="H204" s="51" t="b">
        <f>IF(F204=BD!$C$13,"X",IF(F204=BD!$C$15,"X",IF(F204=BD!$C$16,"X")))</f>
        <v>0</v>
      </c>
      <c r="I204" s="85" t="s">
        <v>1147</v>
      </c>
      <c r="J204" s="87"/>
      <c r="K204" s="13" t="s">
        <v>62</v>
      </c>
      <c r="L204" s="21" t="s">
        <v>67</v>
      </c>
      <c r="M204" s="21" t="s">
        <v>808</v>
      </c>
      <c r="N204" s="2"/>
      <c r="O204" s="2" t="s">
        <v>595</v>
      </c>
      <c r="P204" s="21" t="s">
        <v>596</v>
      </c>
      <c r="Q204" s="25" t="s">
        <v>61</v>
      </c>
      <c r="R204" s="21" t="s">
        <v>597</v>
      </c>
      <c r="S204" s="115">
        <v>1993</v>
      </c>
      <c r="T204" s="100" t="s">
        <v>1118</v>
      </c>
      <c r="U204" s="101" t="s">
        <v>1119</v>
      </c>
      <c r="V204" s="100" t="s">
        <v>1119</v>
      </c>
      <c r="W204" s="106" t="s">
        <v>1111</v>
      </c>
      <c r="X204" s="105" t="s">
        <v>1122</v>
      </c>
      <c r="Y204" s="62" t="str">
        <f t="shared" si="23"/>
        <v>INDEFINIDA</v>
      </c>
      <c r="Z204" s="30" t="str">
        <f t="shared" si="20"/>
        <v>CLASIFICADA</v>
      </c>
      <c r="AA204" s="29" t="str">
        <f t="shared" si="22"/>
        <v>TOTAL</v>
      </c>
      <c r="AB204" s="30" t="str">
        <f>IFERROR(VLOOKUP(W204,BD!$G$6:$H$8,2,0),"PENDIENTE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04" s="30" t="str">
        <f>IFERROR(VLOOKUP(#REF!,BD!$K$6:$L$8,2,0),"NO APLICA")</f>
        <v>NO APLICA</v>
      </c>
      <c r="AD204" s="58" t="str">
        <f t="shared" si="21"/>
        <v>Constitución Política de Colombia [Const.], 1991, art. 15.</v>
      </c>
    </row>
    <row r="205" spans="1:30" ht="124.5" thickBot="1" x14ac:dyDescent="0.25">
      <c r="A205" s="43">
        <v>199</v>
      </c>
      <c r="B205" s="6" t="s">
        <v>767</v>
      </c>
      <c r="C205" s="3" t="s">
        <v>593</v>
      </c>
      <c r="D205" s="12" t="s">
        <v>35</v>
      </c>
      <c r="E205" s="26" t="str">
        <f>IF(F205=BD!$C$12,'Matriz Final'!D205,IF(F205=BD!$C$13,"CUSTODIO",IF(F205=BD!$C$14,"DTI",IF(F205=BD!$C$15,D205&amp;"/ CUSTODIO",IF(F205=BD!$C$16,D205&amp;"/ CUSTODIO / DTI")))))</f>
        <v>DTI</v>
      </c>
      <c r="F205" s="12" t="s">
        <v>1142</v>
      </c>
      <c r="G205" s="12" t="s">
        <v>35</v>
      </c>
      <c r="H205" s="51" t="b">
        <f>IF(F205=BD!$C$13,"X",IF(F205=BD!$C$15,"X",IF(F205=BD!$C$16,"X")))</f>
        <v>0</v>
      </c>
      <c r="I205" s="85" t="s">
        <v>1148</v>
      </c>
      <c r="J205" s="87" t="s">
        <v>1226</v>
      </c>
      <c r="K205" s="13" t="s">
        <v>74</v>
      </c>
      <c r="L205" s="21" t="s">
        <v>75</v>
      </c>
      <c r="M205" s="21" t="s">
        <v>809</v>
      </c>
      <c r="N205" s="2"/>
      <c r="O205" s="2" t="s">
        <v>595</v>
      </c>
      <c r="P205" s="21" t="s">
        <v>596</v>
      </c>
      <c r="Q205" s="25" t="s">
        <v>73</v>
      </c>
      <c r="R205" s="21" t="s">
        <v>597</v>
      </c>
      <c r="S205" s="115">
        <v>2008</v>
      </c>
      <c r="T205" s="100" t="s">
        <v>1118</v>
      </c>
      <c r="U205" s="101" t="s">
        <v>1126</v>
      </c>
      <c r="V205" s="100" t="s">
        <v>1119</v>
      </c>
      <c r="W205" s="106" t="s">
        <v>1111</v>
      </c>
      <c r="X205" s="105" t="s">
        <v>1122</v>
      </c>
      <c r="Y205" s="62" t="str">
        <f t="shared" si="23"/>
        <v>INDEFINIDA</v>
      </c>
      <c r="Z205" s="30" t="str">
        <f t="shared" si="20"/>
        <v>CLASIFICADA</v>
      </c>
      <c r="AA205" s="29" t="str">
        <f t="shared" si="22"/>
        <v>TOTAL</v>
      </c>
      <c r="AB205" s="30" t="str">
        <f>IFERROR(VLOOKUP(W205,BD!$G$6:$H$8,2,0),"PENDIENTE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05" s="30" t="str">
        <f>IFERROR(VLOOKUP(#REF!,BD!$K$6:$L$8,2,0),"NO APLICA")</f>
        <v>NO APLICA</v>
      </c>
      <c r="AD205" s="58" t="str">
        <f t="shared" si="21"/>
        <v>Constitución Política de Colombia [Const.], 1991, art. 15.</v>
      </c>
    </row>
    <row r="206" spans="1:30" ht="124.5" thickBot="1" x14ac:dyDescent="0.25">
      <c r="A206" s="43">
        <v>200</v>
      </c>
      <c r="B206" s="6" t="s">
        <v>767</v>
      </c>
      <c r="C206" s="3" t="s">
        <v>593</v>
      </c>
      <c r="D206" s="12" t="s">
        <v>35</v>
      </c>
      <c r="E206" s="26" t="str">
        <f>IF(F206=BD!$C$12,'Matriz Final'!D206,IF(F206=BD!$C$13,"CUSTODIO",IF(F206=BD!$C$14,"DTI",IF(F206=BD!$C$15,D206&amp;"/ CUSTODIO",IF(F206=BD!$C$16,D206&amp;"/ CUSTODIO / DTI")))))</f>
        <v>DTI</v>
      </c>
      <c r="F206" s="12" t="s">
        <v>1142</v>
      </c>
      <c r="G206" s="12" t="s">
        <v>35</v>
      </c>
      <c r="H206" s="51" t="b">
        <f>IF(F206=BD!$C$13,"X",IF(F206=BD!$C$15,"X",IF(F206=BD!$C$16,"X")))</f>
        <v>0</v>
      </c>
      <c r="I206" s="85" t="s">
        <v>1148</v>
      </c>
      <c r="J206" s="87" t="s">
        <v>1226</v>
      </c>
      <c r="K206" s="13" t="s">
        <v>74</v>
      </c>
      <c r="L206" s="21" t="s">
        <v>76</v>
      </c>
      <c r="M206" s="21" t="s">
        <v>810</v>
      </c>
      <c r="N206" s="2"/>
      <c r="O206" s="2" t="s">
        <v>595</v>
      </c>
      <c r="P206" s="21" t="s">
        <v>596</v>
      </c>
      <c r="Q206" s="25" t="s">
        <v>73</v>
      </c>
      <c r="R206" s="21" t="s">
        <v>597</v>
      </c>
      <c r="S206" s="115">
        <v>2008</v>
      </c>
      <c r="T206" s="100" t="s">
        <v>1118</v>
      </c>
      <c r="U206" s="101" t="s">
        <v>1126</v>
      </c>
      <c r="V206" s="100" t="s">
        <v>1119</v>
      </c>
      <c r="W206" s="106" t="s">
        <v>1111</v>
      </c>
      <c r="X206" s="105" t="s">
        <v>1122</v>
      </c>
      <c r="Y206" s="62" t="str">
        <f t="shared" si="23"/>
        <v>INDEFINIDA</v>
      </c>
      <c r="Z206" s="30" t="str">
        <f t="shared" si="20"/>
        <v>CLASIFICADA</v>
      </c>
      <c r="AA206" s="29" t="str">
        <f t="shared" si="22"/>
        <v>TOTAL</v>
      </c>
      <c r="AB206" s="30" t="str">
        <f>IFERROR(VLOOKUP(W206,BD!$G$6:$H$8,2,0),"PENDIENTE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06" s="30" t="str">
        <f>IFERROR(VLOOKUP(#REF!,BD!$K$6:$L$8,2,0),"NO APLICA")</f>
        <v>NO APLICA</v>
      </c>
      <c r="AD206" s="58" t="str">
        <f t="shared" si="21"/>
        <v>Constitución Política de Colombia [Const.], 1991, art. 15.</v>
      </c>
    </row>
    <row r="207" spans="1:30" ht="409.5" x14ac:dyDescent="0.2">
      <c r="A207" s="43">
        <v>201</v>
      </c>
      <c r="B207" s="7" t="s">
        <v>811</v>
      </c>
      <c r="C207" s="3" t="s">
        <v>593</v>
      </c>
      <c r="D207" s="12" t="s">
        <v>232</v>
      </c>
      <c r="E207" s="26" t="str">
        <f>IF(F207=BD!$C$12,'Matriz Final'!D207,IF(F207=BD!$C$13,"CUSTODIO",IF(F207=BD!$C$14,"DTI",IF(F207=BD!$C$15,D207&amp;"/ CUSTODIO",IF(F207=BD!$C$16,D207&amp;"/ CUSTODIO / DTI")))))</f>
        <v>DTI</v>
      </c>
      <c r="F207" s="12" t="s">
        <v>1142</v>
      </c>
      <c r="G207" s="12" t="s">
        <v>232</v>
      </c>
      <c r="H207" s="51" t="b">
        <f>IF(F207=BD!$C$13,"X",IF(F207=BD!$C$15,"X",IF(F207=BD!$C$16,"X")))</f>
        <v>0</v>
      </c>
      <c r="I207" s="85" t="s">
        <v>1148</v>
      </c>
      <c r="J207" s="87"/>
      <c r="K207" s="13" t="s">
        <v>10</v>
      </c>
      <c r="L207" s="21" t="s">
        <v>235</v>
      </c>
      <c r="M207" s="21" t="s">
        <v>812</v>
      </c>
      <c r="N207" s="2"/>
      <c r="O207" s="2" t="s">
        <v>595</v>
      </c>
      <c r="P207" s="21" t="s">
        <v>596</v>
      </c>
      <c r="Q207" s="25" t="s">
        <v>91</v>
      </c>
      <c r="R207" s="21" t="s">
        <v>597</v>
      </c>
      <c r="S207" s="104">
        <v>2011</v>
      </c>
      <c r="T207" s="100" t="s">
        <v>1109</v>
      </c>
      <c r="U207" s="101" t="s">
        <v>1119</v>
      </c>
      <c r="V207" s="100" t="s">
        <v>1119</v>
      </c>
      <c r="W207" s="105" t="s">
        <v>1120</v>
      </c>
      <c r="X207" s="105" t="s">
        <v>1115</v>
      </c>
      <c r="Y207" s="62" t="str">
        <f t="shared" si="23"/>
        <v>INDEFINIDA</v>
      </c>
      <c r="Z207" s="30" t="str">
        <f t="shared" ref="Z207:Z215" si="24">IF(U207&lt;&gt;"",IF(U207&lt;&gt;"PÚBLICA","CLASIFICADA","PÚBLICA"),"PENDIENTE CLASIFICAR POR CONFIDENCIALIDAD")</f>
        <v>CLASIFICADA</v>
      </c>
      <c r="AA207" s="29" t="str">
        <f t="shared" si="22"/>
        <v>TOTAL</v>
      </c>
      <c r="AB207" s="30" t="str">
        <f>IFERROR(VLOOKUP(X207,BD!$G$6:$H$8,2,0),"PENDIENTE TIPO DE INFORMACIÓN CONTENIDA")</f>
        <v>PENDIENTE TIPO DE INFORMACIÓN CONTENIDA</v>
      </c>
      <c r="AC207" s="30" t="str">
        <f>IFERROR(VLOOKUP(#REF!,BD!$K$6:$L$8,2,0),"NO APLICA")</f>
        <v>NO APLICA</v>
      </c>
      <c r="AD207" s="58" t="str">
        <f t="shared" ref="AD207:AD215" si="25">IF(LEFT(X207,9)="Numeral_A","Constitución Política de Colombia [Const.], 1991, art. 15.",IF(LEFT(X207,9)="Numeral_C","Ley 256 de 1996 (Normas sobre competencia desleal). Artículo 16: Violación de Secretos.","NO APLICA"))</f>
        <v>NO APLICA</v>
      </c>
    </row>
    <row r="208" spans="1:30" ht="409.5" x14ac:dyDescent="0.2">
      <c r="A208" s="43">
        <v>202</v>
      </c>
      <c r="B208" s="7" t="s">
        <v>811</v>
      </c>
      <c r="C208" s="3" t="s">
        <v>593</v>
      </c>
      <c r="D208" s="12" t="s">
        <v>232</v>
      </c>
      <c r="E208" s="26" t="str">
        <f>IF(F208=BD!$C$12,'Matriz Final'!D208,IF(F208=BD!$C$13,"CUSTODIO",IF(F208=BD!$C$14,"DTI",IF(F208=BD!$C$15,D208&amp;"/ CUSTODIO",IF(F208=BD!$C$16,D208&amp;"/ CUSTODIO / DTI")))))</f>
        <v>DTI</v>
      </c>
      <c r="F208" s="12" t="s">
        <v>1142</v>
      </c>
      <c r="G208" s="12" t="s">
        <v>232</v>
      </c>
      <c r="H208" s="51" t="b">
        <f>IF(F208=BD!$C$13,"X",IF(F208=BD!$C$15,"X",IF(F208=BD!$C$16,"X")))</f>
        <v>0</v>
      </c>
      <c r="I208" s="85" t="s">
        <v>1148</v>
      </c>
      <c r="J208" s="87"/>
      <c r="K208" s="13" t="s">
        <v>10</v>
      </c>
      <c r="L208" s="21" t="s">
        <v>236</v>
      </c>
      <c r="M208" s="21" t="s">
        <v>813</v>
      </c>
      <c r="N208" s="2"/>
      <c r="O208" s="2" t="s">
        <v>595</v>
      </c>
      <c r="P208" s="21" t="s">
        <v>596</v>
      </c>
      <c r="Q208" s="25" t="s">
        <v>91</v>
      </c>
      <c r="R208" s="21" t="s">
        <v>597</v>
      </c>
      <c r="S208" s="104">
        <v>2011</v>
      </c>
      <c r="T208" s="100" t="s">
        <v>1109</v>
      </c>
      <c r="U208" s="101" t="s">
        <v>1119</v>
      </c>
      <c r="V208" s="100" t="s">
        <v>1119</v>
      </c>
      <c r="W208" s="105" t="s">
        <v>1120</v>
      </c>
      <c r="X208" s="105" t="s">
        <v>1115</v>
      </c>
      <c r="Y208" s="62" t="str">
        <f t="shared" si="23"/>
        <v>INDEFINIDA</v>
      </c>
      <c r="Z208" s="30" t="str">
        <f t="shared" si="24"/>
        <v>CLASIFICADA</v>
      </c>
      <c r="AA208" s="29" t="str">
        <f t="shared" si="22"/>
        <v>TOTAL</v>
      </c>
      <c r="AB208" s="30" t="str">
        <f>IFERROR(VLOOKUP(X208,BD!$G$6:$H$8,2,0),"PENDIENTE TIPO DE INFORMACIÓN CONTENIDA")</f>
        <v>PENDIENTE TIPO DE INFORMACIÓN CONTENIDA</v>
      </c>
      <c r="AC208" s="30" t="str">
        <f>IFERROR(VLOOKUP(#REF!,BD!$K$6:$L$8,2,0),"NO APLICA")</f>
        <v>NO APLICA</v>
      </c>
      <c r="AD208" s="58" t="str">
        <f t="shared" si="25"/>
        <v>NO APLICA</v>
      </c>
    </row>
    <row r="209" spans="1:30" ht="409.5" x14ac:dyDescent="0.2">
      <c r="A209" s="43">
        <v>203</v>
      </c>
      <c r="B209" s="7" t="s">
        <v>811</v>
      </c>
      <c r="C209" s="3" t="s">
        <v>593</v>
      </c>
      <c r="D209" s="12" t="s">
        <v>232</v>
      </c>
      <c r="E209" s="26" t="str">
        <f>IF(F209=BD!$C$12,'Matriz Final'!D209,IF(F209=BD!$C$13,"CUSTODIO",IF(F209=BD!$C$14,"DTI",IF(F209=BD!$C$15,D209&amp;"/ CUSTODIO",IF(F209=BD!$C$16,D209&amp;"/ CUSTODIO / DTI")))))</f>
        <v>DTI</v>
      </c>
      <c r="F209" s="12" t="s">
        <v>1142</v>
      </c>
      <c r="G209" s="12" t="s">
        <v>232</v>
      </c>
      <c r="H209" s="51" t="b">
        <f>IF(F209=BD!$C$13,"X",IF(F209=BD!$C$15,"X",IF(F209=BD!$C$16,"X")))</f>
        <v>0</v>
      </c>
      <c r="I209" s="85" t="s">
        <v>1148</v>
      </c>
      <c r="J209" s="87"/>
      <c r="K209" s="13" t="s">
        <v>195</v>
      </c>
      <c r="L209" s="21" t="s">
        <v>233</v>
      </c>
      <c r="M209" s="21" t="s">
        <v>814</v>
      </c>
      <c r="N209" s="2"/>
      <c r="O209" s="2" t="s">
        <v>595</v>
      </c>
      <c r="P209" s="21" t="s">
        <v>596</v>
      </c>
      <c r="Q209" s="25" t="s">
        <v>194</v>
      </c>
      <c r="R209" s="21" t="s">
        <v>597</v>
      </c>
      <c r="S209" s="104">
        <v>2002</v>
      </c>
      <c r="T209" s="100" t="s">
        <v>1118</v>
      </c>
      <c r="U209" s="101" t="s">
        <v>1119</v>
      </c>
      <c r="V209" s="100" t="s">
        <v>1119</v>
      </c>
      <c r="W209" s="105" t="s">
        <v>1120</v>
      </c>
      <c r="X209" s="105" t="s">
        <v>1115</v>
      </c>
      <c r="Y209" s="62" t="str">
        <f t="shared" si="23"/>
        <v>INDEFINIDA</v>
      </c>
      <c r="Z209" s="30" t="str">
        <f t="shared" si="24"/>
        <v>CLASIFICADA</v>
      </c>
      <c r="AA209" s="29" t="str">
        <f t="shared" si="22"/>
        <v>TOTAL</v>
      </c>
      <c r="AB209" s="30" t="str">
        <f>IFERROR(VLOOKUP(X209,BD!$G$6:$H$8,2,0),"PENDIENTE TIPO DE INFORMACIÓN CONTENIDA")</f>
        <v>PENDIENTE TIPO DE INFORMACIÓN CONTENIDA</v>
      </c>
      <c r="AC209" s="30" t="str">
        <f>IFERROR(VLOOKUP(#REF!,BD!$K$6:$L$8,2,0),"NO APLICA")</f>
        <v>NO APLICA</v>
      </c>
      <c r="AD209" s="58" t="str">
        <f t="shared" si="25"/>
        <v>NO APLICA</v>
      </c>
    </row>
    <row r="210" spans="1:30" ht="409.5" x14ac:dyDescent="0.2">
      <c r="A210" s="43">
        <v>204</v>
      </c>
      <c r="B210" s="7" t="s">
        <v>811</v>
      </c>
      <c r="C210" s="3" t="s">
        <v>593</v>
      </c>
      <c r="D210" s="12" t="s">
        <v>232</v>
      </c>
      <c r="E210" s="26" t="str">
        <f>IF(F210=BD!$C$12,'Matriz Final'!D210,IF(F210=BD!$C$13,"CUSTODIO",IF(F210=BD!$C$14,"DTI",IF(F210=BD!$C$15,D210&amp;"/ CUSTODIO",IF(F210=BD!$C$16,D210&amp;"/ CUSTODIO / DTI")))))</f>
        <v>DTI</v>
      </c>
      <c r="F210" s="12" t="s">
        <v>1142</v>
      </c>
      <c r="G210" s="12" t="s">
        <v>232</v>
      </c>
      <c r="H210" s="51" t="b">
        <f>IF(F210=BD!$C$13,"X",IF(F210=BD!$C$15,"X",IF(F210=BD!$C$16,"X")))</f>
        <v>0</v>
      </c>
      <c r="I210" s="85" t="s">
        <v>1148</v>
      </c>
      <c r="J210" s="87"/>
      <c r="K210" s="13" t="s">
        <v>195</v>
      </c>
      <c r="L210" s="21" t="s">
        <v>234</v>
      </c>
      <c r="M210" s="21" t="s">
        <v>815</v>
      </c>
      <c r="N210" s="2"/>
      <c r="O210" s="2" t="s">
        <v>595</v>
      </c>
      <c r="P210" s="21" t="s">
        <v>596</v>
      </c>
      <c r="Q210" s="25" t="s">
        <v>194</v>
      </c>
      <c r="R210" s="21" t="s">
        <v>597</v>
      </c>
      <c r="S210" s="104">
        <v>2002</v>
      </c>
      <c r="T210" s="100" t="s">
        <v>1118</v>
      </c>
      <c r="U210" s="101" t="s">
        <v>1119</v>
      </c>
      <c r="V210" s="100" t="s">
        <v>1119</v>
      </c>
      <c r="W210" s="105" t="s">
        <v>1120</v>
      </c>
      <c r="X210" s="105" t="s">
        <v>1115</v>
      </c>
      <c r="Y210" s="62" t="str">
        <f t="shared" si="23"/>
        <v>INDEFINIDA</v>
      </c>
      <c r="Z210" s="30" t="str">
        <f t="shared" si="24"/>
        <v>CLASIFICADA</v>
      </c>
      <c r="AA210" s="29" t="str">
        <f t="shared" si="22"/>
        <v>TOTAL</v>
      </c>
      <c r="AB210" s="30" t="str">
        <f>IFERROR(VLOOKUP(X210,BD!$G$6:$H$8,2,0),"PENDIENTE TIPO DE INFORMACIÓN CONTENIDA")</f>
        <v>PENDIENTE TIPO DE INFORMACIÓN CONTENIDA</v>
      </c>
      <c r="AC210" s="30" t="str">
        <f>IFERROR(VLOOKUP(#REF!,BD!$K$6:$L$8,2,0),"NO APLICA")</f>
        <v>NO APLICA</v>
      </c>
      <c r="AD210" s="58" t="str">
        <f t="shared" si="25"/>
        <v>NO APLICA</v>
      </c>
    </row>
    <row r="211" spans="1:30" ht="409.5" x14ac:dyDescent="0.2">
      <c r="A211" s="43">
        <v>205</v>
      </c>
      <c r="B211" s="7" t="s">
        <v>811</v>
      </c>
      <c r="C211" s="3" t="s">
        <v>593</v>
      </c>
      <c r="D211" s="12" t="s">
        <v>232</v>
      </c>
      <c r="E211" s="26" t="str">
        <f>IF(F211=BD!$C$12,'Matriz Final'!D211,IF(F211=BD!$C$13,"CUSTODIO",IF(F211=BD!$C$14,"DTI",IF(F211=BD!$C$15,D211&amp;"/ CUSTODIO",IF(F211=BD!$C$16,D211&amp;"/ CUSTODIO / DTI")))))</f>
        <v>DTI</v>
      </c>
      <c r="F211" s="12" t="s">
        <v>1142</v>
      </c>
      <c r="G211" s="12" t="s">
        <v>232</v>
      </c>
      <c r="H211" s="51" t="b">
        <f>IF(F211=BD!$C$13,"X",IF(F211=BD!$C$15,"X",IF(F211=BD!$C$16,"X")))</f>
        <v>0</v>
      </c>
      <c r="I211" s="85" t="s">
        <v>1148</v>
      </c>
      <c r="J211" s="87"/>
      <c r="K211" s="13" t="s">
        <v>25</v>
      </c>
      <c r="L211" s="21" t="s">
        <v>237</v>
      </c>
      <c r="M211" s="21" t="s">
        <v>816</v>
      </c>
      <c r="N211" s="84"/>
      <c r="O211" s="2" t="s">
        <v>595</v>
      </c>
      <c r="P211" s="21" t="s">
        <v>596</v>
      </c>
      <c r="Q211" s="25" t="s">
        <v>27</v>
      </c>
      <c r="R211" s="21" t="s">
        <v>597</v>
      </c>
      <c r="S211" s="104"/>
      <c r="T211" s="100"/>
      <c r="U211" s="101"/>
      <c r="V211" s="100"/>
      <c r="W211" s="105" t="s">
        <v>1120</v>
      </c>
      <c r="X211" s="105" t="s">
        <v>1115</v>
      </c>
      <c r="Y211" s="62" t="str">
        <f t="shared" si="23"/>
        <v>NO APLICA</v>
      </c>
      <c r="Z211" s="30" t="str">
        <f t="shared" si="24"/>
        <v>PENDIENTE CLASIFICAR POR CONFIDENCIALIDAD</v>
      </c>
      <c r="AA211" s="29" t="str">
        <f t="shared" si="22"/>
        <v>NO APLICA</v>
      </c>
      <c r="AB211" s="30" t="str">
        <f>IFERROR(VLOOKUP(X211,BD!$G$6:$H$8,2,0),"PENDIENTE TIPO DE INFORMACIÓN CONTENIDA")</f>
        <v>PENDIENTE TIPO DE INFORMACIÓN CONTENIDA</v>
      </c>
      <c r="AC211" s="30" t="str">
        <f>IFERROR(VLOOKUP(#REF!,BD!$K$6:$L$8,2,0),"NO APLICA")</f>
        <v>NO APLICA</v>
      </c>
      <c r="AD211" s="58" t="str">
        <f t="shared" si="25"/>
        <v>NO APLICA</v>
      </c>
    </row>
    <row r="212" spans="1:30" ht="409.5" x14ac:dyDescent="0.2">
      <c r="A212" s="43">
        <v>206</v>
      </c>
      <c r="B212" s="7" t="s">
        <v>811</v>
      </c>
      <c r="C212" s="3" t="s">
        <v>593</v>
      </c>
      <c r="D212" s="12" t="s">
        <v>232</v>
      </c>
      <c r="E212" s="26" t="str">
        <f>IF(F212=BD!$C$12,'Matriz Final'!D212,IF(F212=BD!$C$13,"CUSTODIO",IF(F212=BD!$C$14,"DTI",IF(F212=BD!$C$15,D212&amp;"/ CUSTODIO",IF(F212=BD!$C$16,D212&amp;"/ CUSTODIO / DTI")))))</f>
        <v>DTI</v>
      </c>
      <c r="F212" s="12" t="s">
        <v>1142</v>
      </c>
      <c r="G212" s="12" t="s">
        <v>232</v>
      </c>
      <c r="H212" s="51" t="b">
        <f>IF(F212=BD!$C$13,"X",IF(F212=BD!$C$15,"X",IF(F212=BD!$C$16,"X")))</f>
        <v>0</v>
      </c>
      <c r="I212" s="85" t="s">
        <v>1148</v>
      </c>
      <c r="J212" s="87"/>
      <c r="K212" s="13" t="s">
        <v>25</v>
      </c>
      <c r="L212" s="21" t="s">
        <v>238</v>
      </c>
      <c r="M212" s="21" t="s">
        <v>817</v>
      </c>
      <c r="N212" s="2"/>
      <c r="O212" s="2" t="s">
        <v>595</v>
      </c>
      <c r="P212" s="21" t="s">
        <v>596</v>
      </c>
      <c r="Q212" s="25" t="s">
        <v>27</v>
      </c>
      <c r="R212" s="21" t="s">
        <v>597</v>
      </c>
      <c r="S212" s="104">
        <v>2016</v>
      </c>
      <c r="T212" s="100" t="s">
        <v>1118</v>
      </c>
      <c r="U212" s="101" t="s">
        <v>1119</v>
      </c>
      <c r="V212" s="100" t="s">
        <v>1119</v>
      </c>
      <c r="W212" s="105" t="s">
        <v>1120</v>
      </c>
      <c r="X212" s="105" t="s">
        <v>1115</v>
      </c>
      <c r="Y212" s="62" t="str">
        <f t="shared" si="23"/>
        <v>INDEFINIDA</v>
      </c>
      <c r="Z212" s="30" t="str">
        <f t="shared" si="24"/>
        <v>CLASIFICADA</v>
      </c>
      <c r="AA212" s="29" t="str">
        <f t="shared" si="22"/>
        <v>TOTAL</v>
      </c>
      <c r="AB212" s="30" t="str">
        <f>IFERROR(VLOOKUP(X212,BD!$G$6:$H$8,2,0),"PENDIENTE TIPO DE INFORMACIÓN CONTENIDA")</f>
        <v>PENDIENTE TIPO DE INFORMACIÓN CONTENIDA</v>
      </c>
      <c r="AC212" s="30" t="str">
        <f>IFERROR(VLOOKUP(#REF!,BD!$K$6:$L$8,2,0),"NO APLICA")</f>
        <v>NO APLICA</v>
      </c>
      <c r="AD212" s="58" t="str">
        <f t="shared" si="25"/>
        <v>NO APLICA</v>
      </c>
    </row>
    <row r="213" spans="1:30" ht="409.5" x14ac:dyDescent="0.2">
      <c r="A213" s="43">
        <v>207</v>
      </c>
      <c r="B213" s="7" t="s">
        <v>811</v>
      </c>
      <c r="C213" s="3" t="s">
        <v>593</v>
      </c>
      <c r="D213" s="12" t="s">
        <v>232</v>
      </c>
      <c r="E213" s="26" t="str">
        <f>IF(F213=BD!$C$12,'Matriz Final'!D213,IF(F213=BD!$C$13,"CUSTODIO",IF(F213=BD!$C$14,"DTI",IF(F213=BD!$C$15,D213&amp;"/ CUSTODIO",IF(F213=BD!$C$16,D213&amp;"/ CUSTODIO / DTI")))))</f>
        <v>DTI</v>
      </c>
      <c r="F213" s="12" t="s">
        <v>1142</v>
      </c>
      <c r="G213" s="12" t="s">
        <v>232</v>
      </c>
      <c r="H213" s="51" t="b">
        <f>IF(F213=BD!$C$13,"X",IF(F213=BD!$C$15,"X",IF(F213=BD!$C$16,"X")))</f>
        <v>0</v>
      </c>
      <c r="I213" s="85" t="s">
        <v>1148</v>
      </c>
      <c r="J213" s="87"/>
      <c r="K213" s="13" t="s">
        <v>25</v>
      </c>
      <c r="L213" s="21" t="s">
        <v>239</v>
      </c>
      <c r="M213" s="21" t="s">
        <v>818</v>
      </c>
      <c r="N213" s="2"/>
      <c r="O213" s="2" t="s">
        <v>595</v>
      </c>
      <c r="P213" s="21" t="s">
        <v>596</v>
      </c>
      <c r="Q213" s="25" t="s">
        <v>27</v>
      </c>
      <c r="R213" s="21" t="s">
        <v>597</v>
      </c>
      <c r="S213" s="104">
        <v>2021</v>
      </c>
      <c r="T213" s="100" t="s">
        <v>1118</v>
      </c>
      <c r="U213" s="101" t="s">
        <v>1119</v>
      </c>
      <c r="V213" s="100" t="s">
        <v>1119</v>
      </c>
      <c r="W213" s="105" t="s">
        <v>1120</v>
      </c>
      <c r="X213" s="105" t="s">
        <v>1115</v>
      </c>
      <c r="Y213" s="62" t="str">
        <f t="shared" si="23"/>
        <v>INDEFINIDA</v>
      </c>
      <c r="Z213" s="30" t="str">
        <f t="shared" si="24"/>
        <v>CLASIFICADA</v>
      </c>
      <c r="AA213" s="29" t="str">
        <f t="shared" si="22"/>
        <v>TOTAL</v>
      </c>
      <c r="AB213" s="30" t="str">
        <f>IFERROR(VLOOKUP(X213,BD!$G$6:$H$8,2,0),"PENDIENTE TIPO DE INFORMACIÓN CONTENIDA")</f>
        <v>PENDIENTE TIPO DE INFORMACIÓN CONTENIDA</v>
      </c>
      <c r="AC213" s="30" t="str">
        <f>IFERROR(VLOOKUP(#REF!,BD!$K$6:$L$8,2,0),"NO APLICA")</f>
        <v>NO APLICA</v>
      </c>
      <c r="AD213" s="58" t="str">
        <f t="shared" si="25"/>
        <v>NO APLICA</v>
      </c>
    </row>
    <row r="214" spans="1:30" ht="409.5" x14ac:dyDescent="0.2">
      <c r="A214" s="43">
        <v>208</v>
      </c>
      <c r="B214" s="7" t="s">
        <v>811</v>
      </c>
      <c r="C214" s="3" t="s">
        <v>593</v>
      </c>
      <c r="D214" s="12" t="s">
        <v>232</v>
      </c>
      <c r="E214" s="26" t="str">
        <f>IF(F214=BD!$C$12,'Matriz Final'!D214,IF(F214=BD!$C$13,"CUSTODIO",IF(F214=BD!$C$14,"DTI",IF(F214=BD!$C$15,D214&amp;"/ CUSTODIO",IF(F214=BD!$C$16,D214&amp;"/ CUSTODIO / DTI")))))</f>
        <v>DTI</v>
      </c>
      <c r="F214" s="12" t="s">
        <v>1142</v>
      </c>
      <c r="G214" s="12" t="s">
        <v>232</v>
      </c>
      <c r="H214" s="51" t="b">
        <f>IF(F214=BD!$C$13,"X",IF(F214=BD!$C$15,"X",IF(F214=BD!$C$16,"X")))</f>
        <v>0</v>
      </c>
      <c r="I214" s="85" t="s">
        <v>1148</v>
      </c>
      <c r="J214" s="87"/>
      <c r="K214" s="13" t="s">
        <v>25</v>
      </c>
      <c r="L214" s="21" t="s">
        <v>240</v>
      </c>
      <c r="M214" s="21" t="s">
        <v>819</v>
      </c>
      <c r="N214" s="2"/>
      <c r="O214" s="2" t="s">
        <v>595</v>
      </c>
      <c r="P214" s="21" t="s">
        <v>596</v>
      </c>
      <c r="Q214" s="25" t="s">
        <v>27</v>
      </c>
      <c r="R214" s="21" t="s">
        <v>597</v>
      </c>
      <c r="S214" s="104">
        <v>2011</v>
      </c>
      <c r="T214" s="100" t="s">
        <v>1118</v>
      </c>
      <c r="U214" s="101" t="s">
        <v>1119</v>
      </c>
      <c r="V214" s="100" t="s">
        <v>1119</v>
      </c>
      <c r="W214" s="105" t="s">
        <v>1120</v>
      </c>
      <c r="X214" s="105" t="s">
        <v>1115</v>
      </c>
      <c r="Y214" s="62" t="str">
        <f t="shared" si="23"/>
        <v>INDEFINIDA</v>
      </c>
      <c r="Z214" s="30" t="str">
        <f t="shared" si="24"/>
        <v>CLASIFICADA</v>
      </c>
      <c r="AA214" s="29" t="str">
        <f t="shared" si="22"/>
        <v>TOTAL</v>
      </c>
      <c r="AB214" s="30" t="str">
        <f>IFERROR(VLOOKUP(X214,BD!$G$6:$H$8,2,0),"PENDIENTE TIPO DE INFORMACIÓN CONTENIDA")</f>
        <v>PENDIENTE TIPO DE INFORMACIÓN CONTENIDA</v>
      </c>
      <c r="AC214" s="30" t="str">
        <f>IFERROR(VLOOKUP(#REF!,BD!$K$6:$L$8,2,0),"NO APLICA")</f>
        <v>NO APLICA</v>
      </c>
      <c r="AD214" s="58" t="str">
        <f t="shared" si="25"/>
        <v>NO APLICA</v>
      </c>
    </row>
    <row r="215" spans="1:30" ht="409.6" thickBot="1" x14ac:dyDescent="0.25">
      <c r="A215" s="43">
        <v>209</v>
      </c>
      <c r="B215" s="7" t="s">
        <v>811</v>
      </c>
      <c r="C215" s="3" t="s">
        <v>593</v>
      </c>
      <c r="D215" s="12" t="s">
        <v>232</v>
      </c>
      <c r="E215" s="26" t="str">
        <f>IF(F215=BD!$C$12,'Matriz Final'!D215,IF(F215=BD!$C$13,"CUSTODIO",IF(F215=BD!$C$14,"DTI",IF(F215=BD!$C$15,D215&amp;"/ CUSTODIO",IF(F215=BD!$C$16,D215&amp;"/ CUSTODIO / DTI")))))</f>
        <v>DTI</v>
      </c>
      <c r="F215" s="12" t="s">
        <v>1142</v>
      </c>
      <c r="G215" s="12" t="s">
        <v>232</v>
      </c>
      <c r="H215" s="51" t="b">
        <f>IF(F215=BD!$C$13,"X",IF(F215=BD!$C$15,"X",IF(F215=BD!$C$16,"X")))</f>
        <v>0</v>
      </c>
      <c r="I215" s="85" t="s">
        <v>1148</v>
      </c>
      <c r="J215" s="87"/>
      <c r="K215" s="13" t="s">
        <v>25</v>
      </c>
      <c r="L215" s="21" t="s">
        <v>241</v>
      </c>
      <c r="M215" s="21" t="s">
        <v>820</v>
      </c>
      <c r="N215" s="2"/>
      <c r="O215" s="2" t="s">
        <v>595</v>
      </c>
      <c r="P215" s="21" t="s">
        <v>596</v>
      </c>
      <c r="Q215" s="25" t="s">
        <v>27</v>
      </c>
      <c r="R215" s="21" t="s">
        <v>597</v>
      </c>
      <c r="S215" s="104">
        <v>2011</v>
      </c>
      <c r="T215" s="100" t="s">
        <v>1118</v>
      </c>
      <c r="U215" s="101" t="s">
        <v>1119</v>
      </c>
      <c r="V215" s="100" t="s">
        <v>1119</v>
      </c>
      <c r="W215" s="105" t="s">
        <v>1120</v>
      </c>
      <c r="X215" s="105" t="s">
        <v>1115</v>
      </c>
      <c r="Y215" s="62" t="str">
        <f t="shared" si="23"/>
        <v>INDEFINIDA</v>
      </c>
      <c r="Z215" s="30" t="str">
        <f t="shared" si="24"/>
        <v>CLASIFICADA</v>
      </c>
      <c r="AA215" s="29" t="str">
        <f t="shared" si="22"/>
        <v>TOTAL</v>
      </c>
      <c r="AB215" s="30" t="str">
        <f>IFERROR(VLOOKUP(X215,BD!$G$6:$H$8,2,0),"PENDIENTE TIPO DE INFORMACIÓN CONTENIDA")</f>
        <v>PENDIENTE TIPO DE INFORMACIÓN CONTENIDA</v>
      </c>
      <c r="AC215" s="30" t="str">
        <f>IFERROR(VLOOKUP(#REF!,BD!$K$6:$L$8,2,0),"NO APLICA")</f>
        <v>NO APLICA</v>
      </c>
      <c r="AD215" s="58" t="str">
        <f t="shared" si="25"/>
        <v>NO APLICA</v>
      </c>
    </row>
    <row r="216" spans="1:30" ht="102" thickBot="1" x14ac:dyDescent="0.25">
      <c r="A216" s="43">
        <v>210</v>
      </c>
      <c r="B216" s="7" t="s">
        <v>821</v>
      </c>
      <c r="C216" s="3" t="s">
        <v>593</v>
      </c>
      <c r="D216" s="12" t="s">
        <v>262</v>
      </c>
      <c r="E216" s="26" t="str">
        <f>IF(F216=BD!$C$12,'Matriz Final'!D216,IF(F216=BD!$C$13,"CUSTODIO",IF(F216=BD!$C$14,"DTI",IF(F216=BD!$C$15,D216&amp;"/ CUSTODIO",IF(F216=BD!$C$16,D216&amp;"/ CUSTODIO / DTI")))))</f>
        <v>DTI</v>
      </c>
      <c r="F216" s="12" t="s">
        <v>1142</v>
      </c>
      <c r="G216" s="12" t="s">
        <v>262</v>
      </c>
      <c r="H216" s="51" t="b">
        <f>IF(F216=BD!$C$13,"X",IF(F216=BD!$C$15,"X",IF(F216=BD!$C$16,"X")))</f>
        <v>0</v>
      </c>
      <c r="I216" s="85" t="s">
        <v>1140</v>
      </c>
      <c r="J216" s="87"/>
      <c r="K216" s="13" t="s">
        <v>173</v>
      </c>
      <c r="L216" s="21" t="s">
        <v>282</v>
      </c>
      <c r="M216" s="21" t="s">
        <v>822</v>
      </c>
      <c r="N216" s="2"/>
      <c r="O216" s="2" t="s">
        <v>595</v>
      </c>
      <c r="P216" s="21" t="s">
        <v>596</v>
      </c>
      <c r="Q216" s="25" t="s">
        <v>281</v>
      </c>
      <c r="R216" s="21" t="s">
        <v>597</v>
      </c>
      <c r="S216" s="117">
        <v>1991</v>
      </c>
      <c r="T216" s="100" t="s">
        <v>1118</v>
      </c>
      <c r="U216" s="101" t="s">
        <v>1119</v>
      </c>
      <c r="V216" s="100" t="s">
        <v>1119</v>
      </c>
      <c r="W216" s="105" t="s">
        <v>1120</v>
      </c>
      <c r="X216" s="105" t="s">
        <v>1115</v>
      </c>
      <c r="Y216" s="62" t="str">
        <f t="shared" si="23"/>
        <v>INDEFINIDA</v>
      </c>
      <c r="Z216" s="30" t="str">
        <f t="shared" ref="Z216:Z249" si="26">IF(T216&lt;&gt;"",IF(T216&lt;&gt;"PÚBLICA","CLASIFICADA","PÚBLICA"),"PENDIENTE CLASIFICAR POR CONFIDENCIALIDAD")</f>
        <v>CLASIFICADA</v>
      </c>
      <c r="AA216" s="29" t="str">
        <f t="shared" si="22"/>
        <v>TOTAL</v>
      </c>
      <c r="AB216" s="30" t="str">
        <f>IFERROR(VLOOKUP(W216,BD!$G$6:$H$8,2,0),"PENDIENTE TIPO DE INFORMACIÓN CONTENIDA")</f>
        <v>Art. 18, Ley 1712 de 2014. Num. c: Los secretos comerciales, industriales y profesionales.</v>
      </c>
      <c r="AC216" s="30" t="str">
        <f>IFERROR(VLOOKUP(#REF!,BD!$K$6:$L$8,2,0),"NO APLICA")</f>
        <v>NO APLICA</v>
      </c>
      <c r="AD216" s="58" t="str">
        <f t="shared" ref="AD216:AD249" si="27">IF(LEFT(W216,9)="Numeral_A","Constitución Política de Colombia [Const.], 1991, art. 15.",IF(LEFT(W216,9)="Numeral_C","Ley 256 de 1996 (Normas sobre competencia desleal). Artículo 16: Violación de Secretos.","NO APLICA"))</f>
        <v>Ley 256 de 1996 (Normas sobre competencia desleal). Artículo 16: Violación de Secretos.</v>
      </c>
    </row>
    <row r="217" spans="1:30" ht="90.75" thickBot="1" x14ac:dyDescent="0.25">
      <c r="A217" s="43">
        <v>211</v>
      </c>
      <c r="B217" s="7" t="s">
        <v>823</v>
      </c>
      <c r="C217" s="3" t="s">
        <v>593</v>
      </c>
      <c r="D217" s="12" t="s">
        <v>262</v>
      </c>
      <c r="E217" s="26" t="str">
        <f>IF(F217=BD!$C$12,'Matriz Final'!D217,IF(F217=BD!$C$13,"CUSTODIO",IF(F217=BD!$C$14,"DTI",IF(F217=BD!$C$15,D217&amp;"/ CUSTODIO",IF(F217=BD!$C$16,D217&amp;"/ CUSTODIO / DTI")))))</f>
        <v>DTI</v>
      </c>
      <c r="F217" s="12" t="s">
        <v>1142</v>
      </c>
      <c r="G217" s="12" t="s">
        <v>262</v>
      </c>
      <c r="H217" s="51" t="b">
        <f>IF(F217=BD!$C$13,"X",IF(F217=BD!$C$15,"X",IF(F217=BD!$C$16,"X")))</f>
        <v>0</v>
      </c>
      <c r="I217" s="85" t="s">
        <v>1143</v>
      </c>
      <c r="J217" s="87" t="s">
        <v>1161</v>
      </c>
      <c r="K217" s="13" t="s">
        <v>173</v>
      </c>
      <c r="L217" s="21" t="s">
        <v>274</v>
      </c>
      <c r="M217" s="21" t="s">
        <v>824</v>
      </c>
      <c r="N217" s="2"/>
      <c r="O217" s="2" t="s">
        <v>595</v>
      </c>
      <c r="P217" s="21" t="s">
        <v>596</v>
      </c>
      <c r="Q217" s="25" t="s">
        <v>172</v>
      </c>
      <c r="R217" s="21" t="s">
        <v>597</v>
      </c>
      <c r="S217" s="117">
        <v>2019</v>
      </c>
      <c r="T217" s="100" t="s">
        <v>1118</v>
      </c>
      <c r="U217" s="101" t="s">
        <v>1119</v>
      </c>
      <c r="V217" s="100" t="s">
        <v>1119</v>
      </c>
      <c r="W217" s="106" t="s">
        <v>1120</v>
      </c>
      <c r="X217" s="105" t="s">
        <v>1115</v>
      </c>
      <c r="Y217" s="62" t="str">
        <f t="shared" si="23"/>
        <v>INDEFINIDA</v>
      </c>
      <c r="Z217" s="30" t="str">
        <f t="shared" si="26"/>
        <v>CLASIFICADA</v>
      </c>
      <c r="AA217" s="29" t="str">
        <f t="shared" si="22"/>
        <v>TOTAL</v>
      </c>
      <c r="AB217" s="30" t="str">
        <f>IFERROR(VLOOKUP(W217,BD!$G$6:$H$8,2,0),"PENDIENTE TIPO DE INFORMACIÓN CONTENIDA")</f>
        <v>Art. 18, Ley 1712 de 2014. Num. c: Los secretos comerciales, industriales y profesionales.</v>
      </c>
      <c r="AC217" s="30" t="str">
        <f>IFERROR(VLOOKUP(#REF!,BD!$K$6:$L$8,2,0),"NO APLICA")</f>
        <v>NO APLICA</v>
      </c>
      <c r="AD217" s="58" t="str">
        <f t="shared" si="27"/>
        <v>Ley 256 de 1996 (Normas sobre competencia desleal). Artículo 16: Violación de Secretos.</v>
      </c>
    </row>
    <row r="218" spans="1:30" ht="135.75" thickBot="1" x14ac:dyDescent="0.25">
      <c r="A218" s="43">
        <v>212</v>
      </c>
      <c r="B218" s="7" t="s">
        <v>825</v>
      </c>
      <c r="C218" s="3" t="s">
        <v>593</v>
      </c>
      <c r="D218" s="12" t="s">
        <v>262</v>
      </c>
      <c r="E218" s="26" t="str">
        <f>IF(F218=BD!$C$12,'Matriz Final'!D218,IF(F218=BD!$C$13,"CUSTODIO",IF(F218=BD!$C$14,"DTI",IF(F218=BD!$C$15,D218&amp;"/ CUSTODIO",IF(F218=BD!$C$16,D218&amp;"/ CUSTODIO / DTI")))))</f>
        <v>DTI</v>
      </c>
      <c r="F218" s="12" t="s">
        <v>1142</v>
      </c>
      <c r="G218" s="12" t="s">
        <v>262</v>
      </c>
      <c r="H218" s="51" t="b">
        <f>IF(F218=BD!$C$13,"X",IF(F218=BD!$C$15,"X",IF(F218=BD!$C$16,"X")))</f>
        <v>0</v>
      </c>
      <c r="I218" s="85" t="s">
        <v>1140</v>
      </c>
      <c r="J218" s="87" t="s">
        <v>1162</v>
      </c>
      <c r="K218" s="13" t="s">
        <v>270</v>
      </c>
      <c r="L218" s="22" t="s">
        <v>271</v>
      </c>
      <c r="M218" s="22" t="s">
        <v>826</v>
      </c>
      <c r="N218" s="2"/>
      <c r="O218" s="2" t="s">
        <v>595</v>
      </c>
      <c r="P218" s="21" t="s">
        <v>596</v>
      </c>
      <c r="Q218" s="25" t="s">
        <v>269</v>
      </c>
      <c r="R218" s="21" t="s">
        <v>597</v>
      </c>
      <c r="S218" s="117">
        <v>2017</v>
      </c>
      <c r="T218" s="100" t="s">
        <v>1118</v>
      </c>
      <c r="U218" s="101" t="s">
        <v>1119</v>
      </c>
      <c r="V218" s="100" t="s">
        <v>1119</v>
      </c>
      <c r="W218" s="105" t="s">
        <v>1120</v>
      </c>
      <c r="X218" s="105" t="s">
        <v>1115</v>
      </c>
      <c r="Y218" s="62" t="str">
        <f t="shared" si="23"/>
        <v>INDEFINIDA</v>
      </c>
      <c r="Z218" s="30" t="str">
        <f t="shared" si="26"/>
        <v>CLASIFICADA</v>
      </c>
      <c r="AA218" s="29" t="str">
        <f t="shared" si="22"/>
        <v>TOTAL</v>
      </c>
      <c r="AB218" s="30" t="str">
        <f>IFERROR(VLOOKUP(W218,BD!$G$6:$H$8,2,0),"PENDIENTE TIPO DE INFORMACIÓN CONTENIDA")</f>
        <v>Art. 18, Ley 1712 de 2014. Num. c: Los secretos comerciales, industriales y profesionales.</v>
      </c>
      <c r="AC218" s="30" t="str">
        <f>IFERROR(VLOOKUP(#REF!,BD!$K$6:$L$8,2,0),"NO APLICA")</f>
        <v>NO APLICA</v>
      </c>
      <c r="AD218" s="58" t="str">
        <f t="shared" si="27"/>
        <v>Ley 256 de 1996 (Normas sobre competencia desleal). Artículo 16: Violación de Secretos.</v>
      </c>
    </row>
    <row r="219" spans="1:30" ht="102" thickBot="1" x14ac:dyDescent="0.25">
      <c r="A219" s="43">
        <v>213</v>
      </c>
      <c r="B219" s="7" t="s">
        <v>827</v>
      </c>
      <c r="C219" s="3" t="s">
        <v>593</v>
      </c>
      <c r="D219" s="12" t="s">
        <v>262</v>
      </c>
      <c r="E219" s="26" t="b">
        <f>IF(F219=BD!$C$12,'Matriz Final'!D219,IF(F219=BD!$C$13,"CUSTODIO",IF(F219=BD!$C$14,"DTI",IF(F219=BD!$C$15,D219&amp;"/ CUSTODIO",IF(F219=BD!$C$16,D219&amp;"/ CUSTODIO / DTI")))))</f>
        <v>0</v>
      </c>
      <c r="F219" s="12" t="s">
        <v>1146</v>
      </c>
      <c r="G219" s="12" t="s">
        <v>262</v>
      </c>
      <c r="H219" s="51" t="b">
        <f>IF(F219=BD!$C$13,"X",IF(F219=BD!$C$15,"X",IF(F219=BD!$C$16,"X")))</f>
        <v>0</v>
      </c>
      <c r="I219" s="85" t="s">
        <v>1140</v>
      </c>
      <c r="J219" s="87" t="s">
        <v>1162</v>
      </c>
      <c r="K219" s="13" t="s">
        <v>10</v>
      </c>
      <c r="L219" s="2" t="s">
        <v>277</v>
      </c>
      <c r="M219" s="2" t="s">
        <v>828</v>
      </c>
      <c r="N219" s="2"/>
      <c r="O219" s="2" t="s">
        <v>595</v>
      </c>
      <c r="P219" s="21" t="s">
        <v>596</v>
      </c>
      <c r="Q219" s="25" t="s">
        <v>276</v>
      </c>
      <c r="R219" s="21" t="s">
        <v>597</v>
      </c>
      <c r="S219" s="117">
        <v>2012</v>
      </c>
      <c r="T219" s="100" t="s">
        <v>1118</v>
      </c>
      <c r="U219" s="101" t="s">
        <v>1119</v>
      </c>
      <c r="V219" s="100" t="s">
        <v>1119</v>
      </c>
      <c r="W219" s="105" t="s">
        <v>1120</v>
      </c>
      <c r="X219" s="105" t="s">
        <v>1115</v>
      </c>
      <c r="Y219" s="62" t="str">
        <f t="shared" si="23"/>
        <v>INDEFINIDA</v>
      </c>
      <c r="Z219" s="30" t="str">
        <f t="shared" si="26"/>
        <v>CLASIFICADA</v>
      </c>
      <c r="AA219" s="29" t="str">
        <f t="shared" si="22"/>
        <v>TOTAL</v>
      </c>
      <c r="AB219" s="30" t="str">
        <f>IFERROR(VLOOKUP(W219,BD!$G$6:$H$8,2,0),"PENDIENTE TIPO DE INFORMACIÓN CONTENIDA")</f>
        <v>Art. 18, Ley 1712 de 2014. Num. c: Los secretos comerciales, industriales y profesionales.</v>
      </c>
      <c r="AC219" s="30" t="str">
        <f>IFERROR(VLOOKUP(#REF!,BD!$K$6:$L$8,2,0),"NO APLICA")</f>
        <v>NO APLICA</v>
      </c>
      <c r="AD219" s="58" t="str">
        <f t="shared" si="27"/>
        <v>Ley 256 de 1996 (Normas sobre competencia desleal). Artículo 16: Violación de Secretos.</v>
      </c>
    </row>
    <row r="220" spans="1:30" ht="102" thickBot="1" x14ac:dyDescent="0.25">
      <c r="A220" s="43">
        <v>214</v>
      </c>
      <c r="B220" s="7" t="s">
        <v>827</v>
      </c>
      <c r="C220" s="3" t="s">
        <v>593</v>
      </c>
      <c r="D220" s="12" t="s">
        <v>262</v>
      </c>
      <c r="E220" s="26" t="str">
        <f>IF(F220=BD!$C$12,'Matriz Final'!D220,IF(F220=BD!$C$13,"CUSTODIO",IF(F220=BD!$C$14,"DTI",IF(F220=BD!$C$15,D220&amp;"/ CUSTODIO",IF(F220=BD!$C$16,D220&amp;"/ CUSTODIO / DTI")))))</f>
        <v>DTI</v>
      </c>
      <c r="F220" s="12" t="s">
        <v>1142</v>
      </c>
      <c r="G220" s="12" t="s">
        <v>262</v>
      </c>
      <c r="H220" s="51" t="b">
        <f>IF(F220=BD!$C$13,"X",IF(F220=BD!$C$15,"X",IF(F220=BD!$C$16,"X")))</f>
        <v>0</v>
      </c>
      <c r="I220" s="85" t="s">
        <v>1140</v>
      </c>
      <c r="J220" s="87" t="s">
        <v>1162</v>
      </c>
      <c r="K220" s="13" t="s">
        <v>10</v>
      </c>
      <c r="L220" s="21" t="s">
        <v>273</v>
      </c>
      <c r="M220" s="21" t="s">
        <v>829</v>
      </c>
      <c r="N220" s="2"/>
      <c r="O220" s="2" t="s">
        <v>595</v>
      </c>
      <c r="P220" s="21" t="s">
        <v>596</v>
      </c>
      <c r="Q220" s="25" t="s">
        <v>272</v>
      </c>
      <c r="R220" s="21" t="s">
        <v>597</v>
      </c>
      <c r="S220" s="117">
        <v>2019</v>
      </c>
      <c r="T220" s="100" t="s">
        <v>1118</v>
      </c>
      <c r="U220" s="101" t="s">
        <v>1119</v>
      </c>
      <c r="V220" s="100" t="s">
        <v>1119</v>
      </c>
      <c r="W220" s="105" t="s">
        <v>1120</v>
      </c>
      <c r="X220" s="105" t="s">
        <v>1115</v>
      </c>
      <c r="Y220" s="62" t="str">
        <f t="shared" si="23"/>
        <v>INDEFINIDA</v>
      </c>
      <c r="Z220" s="30" t="str">
        <f t="shared" si="26"/>
        <v>CLASIFICADA</v>
      </c>
      <c r="AA220" s="29" t="str">
        <f t="shared" si="22"/>
        <v>TOTAL</v>
      </c>
      <c r="AB220" s="30" t="str">
        <f>IFERROR(VLOOKUP(W220,BD!$G$6:$H$8,2,0),"PENDIENTE TIPO DE INFORMACIÓN CONTENIDA")</f>
        <v>Art. 18, Ley 1712 de 2014. Num. c: Los secretos comerciales, industriales y profesionales.</v>
      </c>
      <c r="AC220" s="30" t="str">
        <f>IFERROR(VLOOKUP(#REF!,BD!$K$6:$L$8,2,0),"NO APLICA")</f>
        <v>NO APLICA</v>
      </c>
      <c r="AD220" s="58" t="str">
        <f t="shared" si="27"/>
        <v>Ley 256 de 1996 (Normas sobre competencia desleal). Artículo 16: Violación de Secretos.</v>
      </c>
    </row>
    <row r="221" spans="1:30" ht="102" thickBot="1" x14ac:dyDescent="0.25">
      <c r="A221" s="43">
        <v>215</v>
      </c>
      <c r="B221" s="7" t="s">
        <v>827</v>
      </c>
      <c r="C221" s="3" t="s">
        <v>593</v>
      </c>
      <c r="D221" s="12" t="s">
        <v>262</v>
      </c>
      <c r="E221" s="26" t="str">
        <f>IF(F221=BD!$C$12,'Matriz Final'!D221,IF(F221=BD!$C$13,"CUSTODIO",IF(F221=BD!$C$14,"DTI",IF(F221=BD!$C$15,D221&amp;"/ CUSTODIO",IF(F221=BD!$C$16,D221&amp;"/ CUSTODIO / DTI")))))</f>
        <v>DTI</v>
      </c>
      <c r="F221" s="12" t="s">
        <v>1142</v>
      </c>
      <c r="G221" s="12" t="s">
        <v>262</v>
      </c>
      <c r="H221" s="51" t="b">
        <f>IF(F221=BD!$C$13,"X",IF(F221=BD!$C$15,"X",IF(F221=BD!$C$16,"X")))</f>
        <v>0</v>
      </c>
      <c r="I221" s="85" t="s">
        <v>1140</v>
      </c>
      <c r="J221" s="87" t="s">
        <v>1162</v>
      </c>
      <c r="K221" s="13" t="s">
        <v>10</v>
      </c>
      <c r="L221" s="21" t="s">
        <v>268</v>
      </c>
      <c r="M221" s="21" t="s">
        <v>830</v>
      </c>
      <c r="N221" s="2"/>
      <c r="O221" s="2" t="s">
        <v>595</v>
      </c>
      <c r="P221" s="21" t="s">
        <v>596</v>
      </c>
      <c r="Q221" s="25" t="s">
        <v>267</v>
      </c>
      <c r="R221" s="21" t="s">
        <v>597</v>
      </c>
      <c r="S221" s="117">
        <v>2012</v>
      </c>
      <c r="T221" s="100" t="s">
        <v>1118</v>
      </c>
      <c r="U221" s="101" t="s">
        <v>1119</v>
      </c>
      <c r="V221" s="100" t="s">
        <v>1119</v>
      </c>
      <c r="W221" s="105" t="s">
        <v>1120</v>
      </c>
      <c r="X221" s="105" t="s">
        <v>1115</v>
      </c>
      <c r="Y221" s="62" t="str">
        <f t="shared" si="23"/>
        <v>INDEFINIDA</v>
      </c>
      <c r="Z221" s="30" t="str">
        <f t="shared" si="26"/>
        <v>CLASIFICADA</v>
      </c>
      <c r="AA221" s="29" t="str">
        <f t="shared" si="22"/>
        <v>TOTAL</v>
      </c>
      <c r="AB221" s="30" t="str">
        <f>IFERROR(VLOOKUP(W221,BD!$G$6:$H$8,2,0),"PENDIENTE TIPO DE INFORMACIÓN CONTENIDA")</f>
        <v>Art. 18, Ley 1712 de 2014. Num. c: Los secretos comerciales, industriales y profesionales.</v>
      </c>
      <c r="AC221" s="30" t="str">
        <f>IFERROR(VLOOKUP(#REF!,BD!$K$6:$L$8,2,0),"NO APLICA")</f>
        <v>NO APLICA</v>
      </c>
      <c r="AD221" s="58" t="str">
        <f t="shared" si="27"/>
        <v>Ley 256 de 1996 (Normas sobre competencia desleal). Artículo 16: Violación de Secretos.</v>
      </c>
    </row>
    <row r="222" spans="1:30" ht="101.25" x14ac:dyDescent="0.2">
      <c r="A222" s="43">
        <v>216</v>
      </c>
      <c r="B222" s="7" t="s">
        <v>821</v>
      </c>
      <c r="C222" s="3" t="s">
        <v>593</v>
      </c>
      <c r="D222" s="12" t="s">
        <v>262</v>
      </c>
      <c r="E222" s="26" t="str">
        <f>IF(F222=BD!$C$12,'Matriz Final'!D222,IF(F222=BD!$C$13,"CUSTODIO",IF(F222=BD!$C$14,"DTI",IF(F222=BD!$C$15,D222&amp;"/ CUSTODIO",IF(F222=BD!$C$16,D222&amp;"/ CUSTODIO / DTI")))))</f>
        <v>DTI</v>
      </c>
      <c r="F222" s="12" t="s">
        <v>1142</v>
      </c>
      <c r="G222" s="12" t="s">
        <v>262</v>
      </c>
      <c r="H222" s="51" t="b">
        <f>IF(F222=BD!$C$13,"X",IF(F222=BD!$C$15,"X",IF(F222=BD!$C$16,"X")))</f>
        <v>0</v>
      </c>
      <c r="I222" s="85" t="s">
        <v>1148</v>
      </c>
      <c r="J222" s="87" t="s">
        <v>1163</v>
      </c>
      <c r="K222" s="13" t="s">
        <v>141</v>
      </c>
      <c r="L222" s="21" t="s">
        <v>264</v>
      </c>
      <c r="M222" s="21" t="s">
        <v>831</v>
      </c>
      <c r="N222" s="2"/>
      <c r="O222" s="2" t="s">
        <v>595</v>
      </c>
      <c r="P222" s="21" t="s">
        <v>596</v>
      </c>
      <c r="Q222" s="25" t="s">
        <v>263</v>
      </c>
      <c r="R222" s="21" t="s">
        <v>597</v>
      </c>
      <c r="S222" s="104"/>
      <c r="T222" s="100" t="s">
        <v>1118</v>
      </c>
      <c r="U222" s="101" t="s">
        <v>1119</v>
      </c>
      <c r="V222" s="100" t="s">
        <v>1119</v>
      </c>
      <c r="W222" s="105" t="s">
        <v>1120</v>
      </c>
      <c r="X222" s="105" t="s">
        <v>1115</v>
      </c>
      <c r="Y222" s="62" t="str">
        <f t="shared" si="23"/>
        <v>INDEFINIDA</v>
      </c>
      <c r="Z222" s="30" t="str">
        <f t="shared" si="26"/>
        <v>CLASIFICADA</v>
      </c>
      <c r="AA222" s="29" t="str">
        <f t="shared" si="22"/>
        <v>TOTAL</v>
      </c>
      <c r="AB222" s="30" t="str">
        <f>IFERROR(VLOOKUP(W222,BD!$G$6:$H$8,2,0),"PENDIENTE TIPO DE INFORMACIÓN CONTENIDA")</f>
        <v>Art. 18, Ley 1712 de 2014. Num. c: Los secretos comerciales, industriales y profesionales.</v>
      </c>
      <c r="AC222" s="30" t="str">
        <f>IFERROR(VLOOKUP(#REF!,BD!$K$6:$L$8,2,0),"NO APLICA")</f>
        <v>NO APLICA</v>
      </c>
      <c r="AD222" s="58" t="str">
        <f t="shared" si="27"/>
        <v>Ley 256 de 1996 (Normas sobre competencia desleal). Artículo 16: Violación de Secretos.</v>
      </c>
    </row>
    <row r="223" spans="1:30" ht="140.25" x14ac:dyDescent="0.2">
      <c r="A223" s="43">
        <v>217</v>
      </c>
      <c r="B223" s="7" t="s">
        <v>827</v>
      </c>
      <c r="C223" s="3" t="s">
        <v>593</v>
      </c>
      <c r="D223" s="12" t="s">
        <v>262</v>
      </c>
      <c r="E223" s="26" t="str">
        <f>IF(F223=BD!$C$12,'Matriz Final'!D223,IF(F223=BD!$C$13,"CUSTODIO",IF(F223=BD!$C$14,"DTI",IF(F223=BD!$C$15,D223&amp;"/ CUSTODIO",IF(F223=BD!$C$16,D223&amp;"/ CUSTODIO / DTI")))))</f>
        <v>DTI</v>
      </c>
      <c r="F223" s="12" t="s">
        <v>1142</v>
      </c>
      <c r="G223" s="12" t="s">
        <v>262</v>
      </c>
      <c r="H223" s="51" t="b">
        <f>IF(F223=BD!$C$13,"X",IF(F223=BD!$C$15,"X",IF(F223=BD!$C$16,"X")))</f>
        <v>0</v>
      </c>
      <c r="I223" s="85" t="s">
        <v>1148</v>
      </c>
      <c r="J223" s="87" t="s">
        <v>1163</v>
      </c>
      <c r="K223" s="13" t="s">
        <v>141</v>
      </c>
      <c r="L223" s="21" t="s">
        <v>283</v>
      </c>
      <c r="M223" s="21" t="s">
        <v>832</v>
      </c>
      <c r="N223" s="2"/>
      <c r="O223" s="2" t="s">
        <v>595</v>
      </c>
      <c r="P223" s="21" t="s">
        <v>596</v>
      </c>
      <c r="Q223" s="25" t="s">
        <v>140</v>
      </c>
      <c r="R223" s="21" t="s">
        <v>597</v>
      </c>
      <c r="S223" s="104"/>
      <c r="T223" s="100" t="s">
        <v>1118</v>
      </c>
      <c r="U223" s="101" t="s">
        <v>1119</v>
      </c>
      <c r="V223" s="100" t="s">
        <v>1119</v>
      </c>
      <c r="W223" s="105" t="s">
        <v>1120</v>
      </c>
      <c r="X223" s="105" t="s">
        <v>1115</v>
      </c>
      <c r="Y223" s="62" t="str">
        <f t="shared" si="23"/>
        <v>INDEFINIDA</v>
      </c>
      <c r="Z223" s="30" t="str">
        <f t="shared" si="26"/>
        <v>CLASIFICADA</v>
      </c>
      <c r="AA223" s="29" t="str">
        <f t="shared" si="22"/>
        <v>TOTAL</v>
      </c>
      <c r="AB223" s="30" t="str">
        <f>IFERROR(VLOOKUP(W223,BD!$G$6:$H$8,2,0),"PENDIENTE TIPO DE INFORMACIÓN CONTENIDA")</f>
        <v>Art. 18, Ley 1712 de 2014. Num. c: Los secretos comerciales, industriales y profesionales.</v>
      </c>
      <c r="AC223" s="30" t="str">
        <f>IFERROR(VLOOKUP(#REF!,BD!$K$6:$L$8,2,0),"NO APLICA")</f>
        <v>NO APLICA</v>
      </c>
      <c r="AD223" s="58" t="str">
        <f t="shared" si="27"/>
        <v>Ley 256 de 1996 (Normas sobre competencia desleal). Artículo 16: Violación de Secretos.</v>
      </c>
    </row>
    <row r="224" spans="1:30" ht="101.25" x14ac:dyDescent="0.2">
      <c r="A224" s="43">
        <v>218</v>
      </c>
      <c r="B224" s="7" t="s">
        <v>827</v>
      </c>
      <c r="C224" s="3" t="s">
        <v>593</v>
      </c>
      <c r="D224" s="12" t="s">
        <v>262</v>
      </c>
      <c r="E224" s="26" t="str">
        <f>IF(F224=BD!$C$12,'Matriz Final'!D224,IF(F224=BD!$C$13,"CUSTODIO",IF(F224=BD!$C$14,"DTI",IF(F224=BD!$C$15,D224&amp;"/ CUSTODIO",IF(F224=BD!$C$16,D224&amp;"/ CUSTODIO / DTI")))))</f>
        <v>DTI</v>
      </c>
      <c r="F224" s="12" t="s">
        <v>1142</v>
      </c>
      <c r="G224" s="12" t="s">
        <v>262</v>
      </c>
      <c r="H224" s="51" t="b">
        <f>IF(F224=BD!$C$13,"X",IF(F224=BD!$C$15,"X",IF(F224=BD!$C$16,"X")))</f>
        <v>0</v>
      </c>
      <c r="I224" s="85" t="s">
        <v>1148</v>
      </c>
      <c r="J224" s="87" t="s">
        <v>1163</v>
      </c>
      <c r="K224" s="13" t="s">
        <v>141</v>
      </c>
      <c r="L224" s="21" t="s">
        <v>284</v>
      </c>
      <c r="M224" s="21" t="s">
        <v>833</v>
      </c>
      <c r="N224" s="2"/>
      <c r="O224" s="2" t="s">
        <v>595</v>
      </c>
      <c r="P224" s="21" t="s">
        <v>596</v>
      </c>
      <c r="Q224" s="25" t="s">
        <v>140</v>
      </c>
      <c r="R224" s="21" t="s">
        <v>597</v>
      </c>
      <c r="S224" s="104"/>
      <c r="T224" s="100" t="s">
        <v>1118</v>
      </c>
      <c r="U224" s="101" t="s">
        <v>1119</v>
      </c>
      <c r="V224" s="100" t="s">
        <v>1119</v>
      </c>
      <c r="W224" s="105" t="s">
        <v>1120</v>
      </c>
      <c r="X224" s="105" t="s">
        <v>1115</v>
      </c>
      <c r="Y224" s="62" t="str">
        <f t="shared" si="23"/>
        <v>INDEFINIDA</v>
      </c>
      <c r="Z224" s="30" t="str">
        <f t="shared" si="26"/>
        <v>CLASIFICADA</v>
      </c>
      <c r="AA224" s="29" t="str">
        <f t="shared" si="22"/>
        <v>TOTAL</v>
      </c>
      <c r="AB224" s="30" t="str">
        <f>IFERROR(VLOOKUP(W224,BD!$G$6:$H$8,2,0),"PENDIENTE TIPO DE INFORMACIÓN CONTENIDA")</f>
        <v>Art. 18, Ley 1712 de 2014. Num. c: Los secretos comerciales, industriales y profesionales.</v>
      </c>
      <c r="AC224" s="30" t="str">
        <f>IFERROR(VLOOKUP(#REF!,BD!$K$6:$L$8,2,0),"NO APLICA")</f>
        <v>NO APLICA</v>
      </c>
      <c r="AD224" s="58" t="str">
        <f t="shared" si="27"/>
        <v>Ley 256 de 1996 (Normas sobre competencia desleal). Artículo 16: Violación de Secretos.</v>
      </c>
    </row>
    <row r="225" spans="1:30" ht="101.25" x14ac:dyDescent="0.2">
      <c r="A225" s="43">
        <v>219</v>
      </c>
      <c r="B225" s="7" t="s">
        <v>827</v>
      </c>
      <c r="C225" s="3" t="s">
        <v>593</v>
      </c>
      <c r="D225" s="12" t="s">
        <v>262</v>
      </c>
      <c r="E225" s="26" t="str">
        <f>IF(F225=BD!$C$12,'Matriz Final'!D225,IF(F225=BD!$C$13,"CUSTODIO",IF(F225=BD!$C$14,"DTI",IF(F225=BD!$C$15,D225&amp;"/ CUSTODIO",IF(F225=BD!$C$16,D225&amp;"/ CUSTODIO / DTI")))))</f>
        <v>DTI</v>
      </c>
      <c r="F225" s="12" t="s">
        <v>1142</v>
      </c>
      <c r="G225" s="12" t="s">
        <v>262</v>
      </c>
      <c r="H225" s="51" t="b">
        <f>IF(F225=BD!$C$13,"X",IF(F225=BD!$C$15,"X",IF(F225=BD!$C$16,"X")))</f>
        <v>0</v>
      </c>
      <c r="I225" s="85" t="s">
        <v>1148</v>
      </c>
      <c r="J225" s="87" t="s">
        <v>1163</v>
      </c>
      <c r="K225" s="13" t="s">
        <v>141</v>
      </c>
      <c r="L225" s="21" t="s">
        <v>285</v>
      </c>
      <c r="M225" s="21" t="s">
        <v>834</v>
      </c>
      <c r="N225" s="2"/>
      <c r="O225" s="2" t="s">
        <v>595</v>
      </c>
      <c r="P225" s="21" t="s">
        <v>596</v>
      </c>
      <c r="Q225" s="25" t="s">
        <v>140</v>
      </c>
      <c r="R225" s="21" t="s">
        <v>597</v>
      </c>
      <c r="S225" s="104"/>
      <c r="T225" s="100" t="s">
        <v>1118</v>
      </c>
      <c r="U225" s="101" t="s">
        <v>1119</v>
      </c>
      <c r="V225" s="100" t="s">
        <v>1119</v>
      </c>
      <c r="W225" s="105" t="s">
        <v>1120</v>
      </c>
      <c r="X225" s="105" t="s">
        <v>1115</v>
      </c>
      <c r="Y225" s="62" t="str">
        <f t="shared" si="23"/>
        <v>INDEFINIDA</v>
      </c>
      <c r="Z225" s="30" t="str">
        <f t="shared" si="26"/>
        <v>CLASIFICADA</v>
      </c>
      <c r="AA225" s="29" t="str">
        <f t="shared" si="22"/>
        <v>TOTAL</v>
      </c>
      <c r="AB225" s="30" t="str">
        <f>IFERROR(VLOOKUP(W225,BD!$G$6:$H$8,2,0),"PENDIENTE TIPO DE INFORMACIÓN CONTENIDA")</f>
        <v>Art. 18, Ley 1712 de 2014. Num. c: Los secretos comerciales, industriales y profesionales.</v>
      </c>
      <c r="AC225" s="30" t="str">
        <f>IFERROR(VLOOKUP(#REF!,BD!$K$6:$L$8,2,0),"NO APLICA")</f>
        <v>NO APLICA</v>
      </c>
      <c r="AD225" s="58" t="str">
        <f t="shared" si="27"/>
        <v>Ley 256 de 1996 (Normas sobre competencia desleal). Artículo 16: Violación de Secretos.</v>
      </c>
    </row>
    <row r="226" spans="1:30" ht="101.25" x14ac:dyDescent="0.2">
      <c r="A226" s="43">
        <v>220</v>
      </c>
      <c r="B226" s="7" t="s">
        <v>835</v>
      </c>
      <c r="C226" s="3" t="s">
        <v>593</v>
      </c>
      <c r="D226" s="12" t="s">
        <v>262</v>
      </c>
      <c r="E226" s="26" t="str">
        <f>IF(F226=BD!$C$12,'Matriz Final'!D226,IF(F226=BD!$C$13,"CUSTODIO",IF(F226=BD!$C$14,"DTI",IF(F226=BD!$C$15,D226&amp;"/ CUSTODIO",IF(F226=BD!$C$16,D226&amp;"/ CUSTODIO / DTI")))))</f>
        <v>DTI</v>
      </c>
      <c r="F226" s="12" t="s">
        <v>1142</v>
      </c>
      <c r="G226" s="12" t="s">
        <v>262</v>
      </c>
      <c r="H226" s="51" t="b">
        <f>IF(F226=BD!$C$13,"X",IF(F226=BD!$C$15,"X",IF(F226=BD!$C$16,"X")))</f>
        <v>0</v>
      </c>
      <c r="I226" s="85" t="s">
        <v>1148</v>
      </c>
      <c r="J226" s="87" t="s">
        <v>1163</v>
      </c>
      <c r="K226" s="13" t="s">
        <v>141</v>
      </c>
      <c r="L226" s="21" t="s">
        <v>280</v>
      </c>
      <c r="M226" s="21" t="s">
        <v>836</v>
      </c>
      <c r="N226" s="2"/>
      <c r="O226" s="2" t="s">
        <v>595</v>
      </c>
      <c r="P226" s="21" t="s">
        <v>596</v>
      </c>
      <c r="Q226" s="25" t="s">
        <v>279</v>
      </c>
      <c r="R226" s="21" t="s">
        <v>597</v>
      </c>
      <c r="S226" s="104"/>
      <c r="T226" s="100" t="s">
        <v>1118</v>
      </c>
      <c r="U226" s="101" t="s">
        <v>1119</v>
      </c>
      <c r="V226" s="100" t="s">
        <v>1119</v>
      </c>
      <c r="W226" s="105" t="s">
        <v>1120</v>
      </c>
      <c r="X226" s="105" t="s">
        <v>1115</v>
      </c>
      <c r="Y226" s="62" t="str">
        <f t="shared" si="23"/>
        <v>INDEFINIDA</v>
      </c>
      <c r="Z226" s="30" t="str">
        <f t="shared" si="26"/>
        <v>CLASIFICADA</v>
      </c>
      <c r="AA226" s="29" t="str">
        <f t="shared" si="22"/>
        <v>TOTAL</v>
      </c>
      <c r="AB226" s="30" t="str">
        <f>IFERROR(VLOOKUP(W226,BD!$G$6:$H$8,2,0),"PENDIENTE TIPO DE INFORMACIÓN CONTENIDA")</f>
        <v>Art. 18, Ley 1712 de 2014. Num. c: Los secretos comerciales, industriales y profesionales.</v>
      </c>
      <c r="AC226" s="30" t="str">
        <f>IFERROR(VLOOKUP(#REF!,BD!$K$6:$L$8,2,0),"NO APLICA")</f>
        <v>NO APLICA</v>
      </c>
      <c r="AD226" s="58" t="str">
        <f t="shared" si="27"/>
        <v>Ley 256 de 1996 (Normas sobre competencia desleal). Artículo 16: Violación de Secretos.</v>
      </c>
    </row>
    <row r="227" spans="1:30" ht="101.25" x14ac:dyDescent="0.2">
      <c r="A227" s="43">
        <v>221</v>
      </c>
      <c r="B227" s="7" t="s">
        <v>827</v>
      </c>
      <c r="C227" s="3" t="s">
        <v>593</v>
      </c>
      <c r="D227" s="12" t="s">
        <v>262</v>
      </c>
      <c r="E227" s="26" t="b">
        <f>IF(F227=BD!$C$12,'Matriz Final'!D227,IF(F227=BD!$C$13,"CUSTODIO",IF(F227=BD!$C$14,"DTI",IF(F227=BD!$C$15,D227&amp;"/ CUSTODIO",IF(F227=BD!$C$16,D227&amp;"/ CUSTODIO / DTI")))))</f>
        <v>0</v>
      </c>
      <c r="F227" s="12" t="s">
        <v>1146</v>
      </c>
      <c r="G227" s="12" t="s">
        <v>262</v>
      </c>
      <c r="H227" s="51" t="b">
        <f>IF(F227=BD!$C$13,"X",IF(F227=BD!$C$15,"X",IF(F227=BD!$C$16,"X")))</f>
        <v>0</v>
      </c>
      <c r="I227" s="85" t="s">
        <v>1148</v>
      </c>
      <c r="J227" s="87" t="s">
        <v>1163</v>
      </c>
      <c r="K227" s="13" t="s">
        <v>141</v>
      </c>
      <c r="L227" s="21" t="s">
        <v>266</v>
      </c>
      <c r="M227" s="21" t="s">
        <v>837</v>
      </c>
      <c r="N227" s="2"/>
      <c r="O227" s="2" t="s">
        <v>595</v>
      </c>
      <c r="P227" s="21" t="s">
        <v>596</v>
      </c>
      <c r="Q227" s="25" t="s">
        <v>265</v>
      </c>
      <c r="R227" s="21" t="s">
        <v>597</v>
      </c>
      <c r="S227" s="104"/>
      <c r="T227" s="100" t="s">
        <v>1118</v>
      </c>
      <c r="U227" s="101" t="s">
        <v>1119</v>
      </c>
      <c r="V227" s="100" t="s">
        <v>1119</v>
      </c>
      <c r="W227" s="105" t="s">
        <v>1120</v>
      </c>
      <c r="X227" s="105" t="s">
        <v>1115</v>
      </c>
      <c r="Y227" s="62" t="str">
        <f t="shared" si="23"/>
        <v>INDEFINIDA</v>
      </c>
      <c r="Z227" s="30" t="str">
        <f t="shared" si="26"/>
        <v>CLASIFICADA</v>
      </c>
      <c r="AA227" s="29" t="str">
        <f t="shared" si="22"/>
        <v>TOTAL</v>
      </c>
      <c r="AB227" s="30" t="str">
        <f>IFERROR(VLOOKUP(W227,BD!$G$6:$H$8,2,0),"PENDIENTE TIPO DE INFORMACIÓN CONTENIDA")</f>
        <v>Art. 18, Ley 1712 de 2014. Num. c: Los secretos comerciales, industriales y profesionales.</v>
      </c>
      <c r="AC227" s="30" t="str">
        <f>IFERROR(VLOOKUP(#REF!,BD!$K$6:$L$8,2,0),"NO APLICA")</f>
        <v>NO APLICA</v>
      </c>
      <c r="AD227" s="58" t="str">
        <f t="shared" si="27"/>
        <v>Ley 256 de 1996 (Normas sobre competencia desleal). Artículo 16: Violación de Secretos.</v>
      </c>
    </row>
    <row r="228" spans="1:30" ht="191.25" x14ac:dyDescent="0.2">
      <c r="A228" s="43">
        <v>222</v>
      </c>
      <c r="B228" s="7" t="s">
        <v>827</v>
      </c>
      <c r="C228" s="3" t="s">
        <v>593</v>
      </c>
      <c r="D228" s="12" t="s">
        <v>262</v>
      </c>
      <c r="E228" s="26" t="str">
        <f>IF(F228=BD!$C$12,'Matriz Final'!D228,IF(F228=BD!$C$13,"CUSTODIO",IF(F228=BD!$C$14,"DTI",IF(F228=BD!$C$15,D228&amp;"/ CUSTODIO",IF(F228=BD!$C$16,D228&amp;"/ CUSTODIO / DTI")))))</f>
        <v>DTI</v>
      </c>
      <c r="F228" s="12" t="s">
        <v>1142</v>
      </c>
      <c r="G228" s="12" t="s">
        <v>262</v>
      </c>
      <c r="H228" s="51" t="b">
        <f>IF(F228=BD!$C$13,"X",IF(F228=BD!$C$15,"X",IF(F228=BD!$C$16,"X")))</f>
        <v>0</v>
      </c>
      <c r="I228" s="85" t="s">
        <v>1148</v>
      </c>
      <c r="J228" s="87" t="s">
        <v>1163</v>
      </c>
      <c r="K228" s="13" t="s">
        <v>141</v>
      </c>
      <c r="L228" s="21" t="s">
        <v>286</v>
      </c>
      <c r="M228" s="21" t="s">
        <v>838</v>
      </c>
      <c r="N228" s="2"/>
      <c r="O228" s="2" t="s">
        <v>595</v>
      </c>
      <c r="P228" s="21" t="s">
        <v>596</v>
      </c>
      <c r="Q228" s="25" t="s">
        <v>140</v>
      </c>
      <c r="R228" s="21" t="s">
        <v>597</v>
      </c>
      <c r="S228" s="104"/>
      <c r="T228" s="100" t="s">
        <v>1118</v>
      </c>
      <c r="U228" s="101" t="s">
        <v>1119</v>
      </c>
      <c r="V228" s="100" t="s">
        <v>1119</v>
      </c>
      <c r="W228" s="105" t="s">
        <v>1120</v>
      </c>
      <c r="X228" s="105" t="s">
        <v>1115</v>
      </c>
      <c r="Y228" s="62" t="str">
        <f t="shared" si="23"/>
        <v>INDEFINIDA</v>
      </c>
      <c r="Z228" s="30" t="str">
        <f t="shared" si="26"/>
        <v>CLASIFICADA</v>
      </c>
      <c r="AA228" s="29" t="str">
        <f t="shared" si="22"/>
        <v>TOTAL</v>
      </c>
      <c r="AB228" s="30" t="str">
        <f>IFERROR(VLOOKUP(W228,BD!$G$6:$H$8,2,0),"PENDIENTE TIPO DE INFORMACIÓN CONTENIDA")</f>
        <v>Art. 18, Ley 1712 de 2014. Num. c: Los secretos comerciales, industriales y profesionales.</v>
      </c>
      <c r="AC228" s="30" t="str">
        <f>IFERROR(VLOOKUP(#REF!,BD!$K$6:$L$8,2,0),"NO APLICA")</f>
        <v>NO APLICA</v>
      </c>
      <c r="AD228" s="58" t="str">
        <f t="shared" si="27"/>
        <v>Ley 256 de 1996 (Normas sobre competencia desleal). Artículo 16: Violación de Secretos.</v>
      </c>
    </row>
    <row r="229" spans="1:30" ht="102" x14ac:dyDescent="0.2">
      <c r="A229" s="43">
        <v>223</v>
      </c>
      <c r="B229" s="7" t="s">
        <v>827</v>
      </c>
      <c r="C229" s="3" t="s">
        <v>593</v>
      </c>
      <c r="D229" s="12" t="s">
        <v>262</v>
      </c>
      <c r="E229" s="26" t="str">
        <f>IF(F229=BD!$C$12,'Matriz Final'!D229,IF(F229=BD!$C$13,"CUSTODIO",IF(F229=BD!$C$14,"DTI",IF(F229=BD!$C$15,D229&amp;"/ CUSTODIO",IF(F229=BD!$C$16,D229&amp;"/ CUSTODIO / DTI")))))</f>
        <v>DTI</v>
      </c>
      <c r="F229" s="12" t="s">
        <v>1142</v>
      </c>
      <c r="G229" s="12" t="s">
        <v>262</v>
      </c>
      <c r="H229" s="51" t="b">
        <f>IF(F229=BD!$C$13,"X",IF(F229=BD!$C$15,"X",IF(F229=BD!$C$16,"X")))</f>
        <v>0</v>
      </c>
      <c r="I229" s="85" t="s">
        <v>1148</v>
      </c>
      <c r="J229" s="87" t="s">
        <v>1163</v>
      </c>
      <c r="K229" s="13" t="s">
        <v>141</v>
      </c>
      <c r="L229" s="21" t="s">
        <v>287</v>
      </c>
      <c r="M229" s="21" t="s">
        <v>839</v>
      </c>
      <c r="N229" s="2"/>
      <c r="O229" s="2" t="s">
        <v>595</v>
      </c>
      <c r="P229" s="21" t="s">
        <v>596</v>
      </c>
      <c r="Q229" s="25" t="s">
        <v>140</v>
      </c>
      <c r="R229" s="21" t="s">
        <v>597</v>
      </c>
      <c r="S229" s="104"/>
      <c r="T229" s="100" t="s">
        <v>1118</v>
      </c>
      <c r="U229" s="101" t="s">
        <v>1119</v>
      </c>
      <c r="V229" s="100" t="s">
        <v>1119</v>
      </c>
      <c r="W229" s="105" t="s">
        <v>1120</v>
      </c>
      <c r="X229" s="105" t="s">
        <v>1115</v>
      </c>
      <c r="Y229" s="62" t="str">
        <f t="shared" si="23"/>
        <v>INDEFINIDA</v>
      </c>
      <c r="Z229" s="30" t="str">
        <f t="shared" si="26"/>
        <v>CLASIFICADA</v>
      </c>
      <c r="AA229" s="29" t="str">
        <f t="shared" si="22"/>
        <v>TOTAL</v>
      </c>
      <c r="AB229" s="30" t="str">
        <f>IFERROR(VLOOKUP(W229,BD!$G$6:$H$8,2,0),"PENDIENTE TIPO DE INFORMACIÓN CONTENIDA")</f>
        <v>Art. 18, Ley 1712 de 2014. Num. c: Los secretos comerciales, industriales y profesionales.</v>
      </c>
      <c r="AC229" s="30" t="str">
        <f>IFERROR(VLOOKUP(#REF!,BD!$K$6:$L$8,2,0),"NO APLICA")</f>
        <v>NO APLICA</v>
      </c>
      <c r="AD229" s="58" t="str">
        <f t="shared" si="27"/>
        <v>Ley 256 de 1996 (Normas sobre competencia desleal). Artículo 16: Violación de Secretos.</v>
      </c>
    </row>
    <row r="230" spans="1:30" ht="101.25" x14ac:dyDescent="0.2">
      <c r="A230" s="43">
        <v>224</v>
      </c>
      <c r="B230" s="7" t="s">
        <v>827</v>
      </c>
      <c r="C230" s="3" t="s">
        <v>593</v>
      </c>
      <c r="D230" s="12" t="s">
        <v>262</v>
      </c>
      <c r="E230" s="26" t="b">
        <f>IF(F230=BD!$C$12,'Matriz Final'!D230,IF(F230=BD!$C$13,"CUSTODIO",IF(F230=BD!$C$14,"DTI",IF(F230=BD!$C$15,D230&amp;"/ CUSTODIO",IF(F230=BD!$C$16,D230&amp;"/ CUSTODIO / DTI")))))</f>
        <v>0</v>
      </c>
      <c r="F230" s="12" t="s">
        <v>1146</v>
      </c>
      <c r="G230" s="12" t="s">
        <v>262</v>
      </c>
      <c r="H230" s="51" t="b">
        <f>IF(F230=BD!$C$13,"X",IF(F230=BD!$C$15,"X",IF(F230=BD!$C$16,"X")))</f>
        <v>0</v>
      </c>
      <c r="I230" s="85" t="s">
        <v>1140</v>
      </c>
      <c r="J230" s="87" t="s">
        <v>1162</v>
      </c>
      <c r="K230" s="13" t="s">
        <v>25</v>
      </c>
      <c r="L230" s="21" t="s">
        <v>275</v>
      </c>
      <c r="M230" s="21" t="s">
        <v>840</v>
      </c>
      <c r="N230" s="2"/>
      <c r="O230" s="2" t="s">
        <v>595</v>
      </c>
      <c r="P230" s="21" t="s">
        <v>596</v>
      </c>
      <c r="Q230" s="25" t="s">
        <v>24</v>
      </c>
      <c r="R230" s="21" t="s">
        <v>597</v>
      </c>
      <c r="S230" s="104"/>
      <c r="T230" s="100" t="s">
        <v>1118</v>
      </c>
      <c r="U230" s="101" t="s">
        <v>1119</v>
      </c>
      <c r="V230" s="100" t="s">
        <v>1119</v>
      </c>
      <c r="W230" s="105" t="s">
        <v>1120</v>
      </c>
      <c r="X230" s="105" t="s">
        <v>1115</v>
      </c>
      <c r="Y230" s="62" t="str">
        <f t="shared" si="23"/>
        <v>INDEFINIDA</v>
      </c>
      <c r="Z230" s="30" t="str">
        <f t="shared" si="26"/>
        <v>CLASIFICADA</v>
      </c>
      <c r="AA230" s="29" t="str">
        <f t="shared" si="22"/>
        <v>TOTAL</v>
      </c>
      <c r="AB230" s="30" t="str">
        <f>IFERROR(VLOOKUP(W230,BD!$G$6:$H$8,2,0),"PENDIENTE TIPO DE INFORMACIÓN CONTENIDA")</f>
        <v>Art. 18, Ley 1712 de 2014. Num. c: Los secretos comerciales, industriales y profesionales.</v>
      </c>
      <c r="AC230" s="30" t="str">
        <f>IFERROR(VLOOKUP(#REF!,BD!$K$6:$L$8,2,0),"NO APLICA")</f>
        <v>NO APLICA</v>
      </c>
      <c r="AD230" s="58" t="str">
        <f t="shared" si="27"/>
        <v>Ley 256 de 1996 (Normas sobre competencia desleal). Artículo 16: Violación de Secretos.</v>
      </c>
    </row>
    <row r="231" spans="1:30" ht="101.25" x14ac:dyDescent="0.2">
      <c r="A231" s="43">
        <v>225</v>
      </c>
      <c r="B231" s="7" t="s">
        <v>827</v>
      </c>
      <c r="C231" s="3" t="s">
        <v>593</v>
      </c>
      <c r="D231" s="12" t="s">
        <v>262</v>
      </c>
      <c r="E231" s="26" t="str">
        <f>IF(F231=BD!$C$12,'Matriz Final'!D231,IF(F231=BD!$C$13,"CUSTODIO",IF(F231=BD!$C$14,"DTI",IF(F231=BD!$C$15,D231&amp;"/ CUSTODIO",IF(F231=BD!$C$16,D231&amp;"/ CUSTODIO / DTI")))))</f>
        <v>DTI</v>
      </c>
      <c r="F231" s="12" t="s">
        <v>1142</v>
      </c>
      <c r="G231" s="12" t="s">
        <v>262</v>
      </c>
      <c r="H231" s="51" t="b">
        <f>IF(F231=BD!$C$13,"X",IF(F231=BD!$C$15,"X",IF(F231=BD!$C$16,"X")))</f>
        <v>0</v>
      </c>
      <c r="I231" s="85" t="s">
        <v>1140</v>
      </c>
      <c r="J231" s="87" t="s">
        <v>1162</v>
      </c>
      <c r="K231" s="13" t="s">
        <v>25</v>
      </c>
      <c r="L231" s="21" t="s">
        <v>278</v>
      </c>
      <c r="M231" s="21" t="s">
        <v>841</v>
      </c>
      <c r="N231" s="2"/>
      <c r="O231" s="2" t="s">
        <v>595</v>
      </c>
      <c r="P231" s="21" t="s">
        <v>596</v>
      </c>
      <c r="Q231" s="25" t="s">
        <v>27</v>
      </c>
      <c r="R231" s="21" t="s">
        <v>597</v>
      </c>
      <c r="S231" s="104"/>
      <c r="T231" s="100" t="s">
        <v>1118</v>
      </c>
      <c r="U231" s="101" t="s">
        <v>1119</v>
      </c>
      <c r="V231" s="100" t="s">
        <v>1119</v>
      </c>
      <c r="W231" s="105" t="s">
        <v>1120</v>
      </c>
      <c r="X231" s="105" t="s">
        <v>1115</v>
      </c>
      <c r="Y231" s="62" t="str">
        <f t="shared" si="23"/>
        <v>INDEFINIDA</v>
      </c>
      <c r="Z231" s="30" t="str">
        <f t="shared" si="26"/>
        <v>CLASIFICADA</v>
      </c>
      <c r="AA231" s="29" t="str">
        <f t="shared" si="22"/>
        <v>TOTAL</v>
      </c>
      <c r="AB231" s="30" t="str">
        <f>IFERROR(VLOOKUP(W231,BD!$G$6:$H$8,2,0),"PENDIENTE TIPO DE INFORMACIÓN CONTENIDA")</f>
        <v>Art. 18, Ley 1712 de 2014. Num. c: Los secretos comerciales, industriales y profesionales.</v>
      </c>
      <c r="AC231" s="30" t="str">
        <f>IFERROR(VLOOKUP(#REF!,BD!$K$6:$L$8,2,0),"NO APLICA")</f>
        <v>NO APLICA</v>
      </c>
      <c r="AD231" s="58" t="str">
        <f t="shared" si="27"/>
        <v>Ley 256 de 1996 (Normas sobre competencia desleal). Artículo 16: Violación de Secretos.</v>
      </c>
    </row>
    <row r="232" spans="1:30" ht="114.75" x14ac:dyDescent="0.2">
      <c r="A232" s="43">
        <v>226</v>
      </c>
      <c r="B232" s="7" t="s">
        <v>842</v>
      </c>
      <c r="C232" s="3" t="s">
        <v>593</v>
      </c>
      <c r="D232" s="12" t="s">
        <v>288</v>
      </c>
      <c r="E232" s="26" t="str">
        <f>IF(F232=BD!$C$12,'Matriz Final'!D232,IF(F232=BD!$C$13,"CUSTODIO",IF(F232=BD!$C$14,"DTI",IF(F232=BD!$C$15,D232&amp;"/ CUSTODIO",IF(F232=BD!$C$16,D232&amp;"/ CUSTODIO / DTI")))))</f>
        <v>DTI</v>
      </c>
      <c r="F232" s="12" t="s">
        <v>1142</v>
      </c>
      <c r="G232" s="12" t="s">
        <v>288</v>
      </c>
      <c r="H232" s="51" t="b">
        <f>IF(F232=BD!$C$13,"X",IF(F232=BD!$C$15,"X",IF(F232=BD!$C$16,"X")))</f>
        <v>0</v>
      </c>
      <c r="I232" s="85" t="s">
        <v>1145</v>
      </c>
      <c r="J232" s="87" t="s">
        <v>1219</v>
      </c>
      <c r="K232" s="13" t="s">
        <v>10</v>
      </c>
      <c r="L232" s="21" t="s">
        <v>11</v>
      </c>
      <c r="M232" s="21" t="s">
        <v>607</v>
      </c>
      <c r="N232" s="2"/>
      <c r="O232" s="2" t="s">
        <v>595</v>
      </c>
      <c r="P232" s="21" t="s">
        <v>596</v>
      </c>
      <c r="Q232" s="25" t="s">
        <v>9</v>
      </c>
      <c r="R232" s="21" t="s">
        <v>597</v>
      </c>
      <c r="S232" s="104">
        <v>2022</v>
      </c>
      <c r="T232" s="100" t="s">
        <v>1118</v>
      </c>
      <c r="U232" s="101" t="s">
        <v>1126</v>
      </c>
      <c r="V232" s="100" t="s">
        <v>1119</v>
      </c>
      <c r="W232" s="105" t="s">
        <v>1111</v>
      </c>
      <c r="X232" s="105" t="s">
        <v>1122</v>
      </c>
      <c r="Y232" s="62" t="str">
        <f t="shared" si="23"/>
        <v>INDEFINIDA</v>
      </c>
      <c r="Z232" s="30" t="str">
        <f t="shared" si="26"/>
        <v>CLASIFICADA</v>
      </c>
      <c r="AA232" s="29" t="str">
        <f t="shared" si="22"/>
        <v>TOTAL</v>
      </c>
      <c r="AB232" s="30" t="str">
        <f>IFERROR(VLOOKUP(W232,BD!$G$6:$H$8,2,0),"PENDIENTE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32" s="30" t="str">
        <f>IFERROR(VLOOKUP(#REF!,BD!$K$6:$L$8,2,0),"NO APLICA")</f>
        <v>NO APLICA</v>
      </c>
      <c r="AD232" s="58" t="str">
        <f t="shared" si="27"/>
        <v>Constitución Política de Colombia [Const.], 1991, art. 15.</v>
      </c>
    </row>
    <row r="233" spans="1:30" ht="114.75" x14ac:dyDescent="0.2">
      <c r="A233" s="43">
        <v>227</v>
      </c>
      <c r="B233" s="7" t="s">
        <v>842</v>
      </c>
      <c r="C233" s="3" t="s">
        <v>593</v>
      </c>
      <c r="D233" s="12" t="s">
        <v>288</v>
      </c>
      <c r="E233" s="26" t="str">
        <f>IF(F233=BD!$C$12,'Matriz Final'!D233,IF(F233=BD!$C$13,"CUSTODIO",IF(F233=BD!$C$14,"DTI",IF(F233=BD!$C$15,D233&amp;"/ CUSTODIO",IF(F233=BD!$C$16,D233&amp;"/ CUSTODIO / DTI")))))</f>
        <v>DTI</v>
      </c>
      <c r="F233" s="12" t="s">
        <v>1142</v>
      </c>
      <c r="G233" s="12" t="s">
        <v>288</v>
      </c>
      <c r="H233" s="51" t="b">
        <f>IF(F233=BD!$C$13,"X",IF(F233=BD!$C$15,"X",IF(F233=BD!$C$16,"X")))</f>
        <v>0</v>
      </c>
      <c r="I233" s="85" t="s">
        <v>1145</v>
      </c>
      <c r="J233" s="87" t="s">
        <v>1219</v>
      </c>
      <c r="K233" s="13" t="s">
        <v>10</v>
      </c>
      <c r="L233" s="21" t="s">
        <v>289</v>
      </c>
      <c r="M233" s="21" t="s">
        <v>843</v>
      </c>
      <c r="N233" s="2"/>
      <c r="O233" s="2" t="s">
        <v>595</v>
      </c>
      <c r="P233" s="21" t="s">
        <v>596</v>
      </c>
      <c r="Q233" s="25" t="s">
        <v>91</v>
      </c>
      <c r="R233" s="21" t="s">
        <v>597</v>
      </c>
      <c r="S233" s="104">
        <v>2022</v>
      </c>
      <c r="T233" s="100" t="s">
        <v>1118</v>
      </c>
      <c r="U233" s="101" t="s">
        <v>1126</v>
      </c>
      <c r="V233" s="100" t="s">
        <v>1119</v>
      </c>
      <c r="W233" s="105" t="s">
        <v>1111</v>
      </c>
      <c r="X233" s="105" t="s">
        <v>1122</v>
      </c>
      <c r="Y233" s="62" t="str">
        <f t="shared" si="23"/>
        <v>INDEFINIDA</v>
      </c>
      <c r="Z233" s="30" t="str">
        <f t="shared" si="26"/>
        <v>CLASIFICADA</v>
      </c>
      <c r="AA233" s="29" t="str">
        <f t="shared" si="22"/>
        <v>TOTAL</v>
      </c>
      <c r="AB233" s="30" t="str">
        <f>IFERROR(VLOOKUP(W233,BD!$G$6:$H$8,2,0),"PENDIENTE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33" s="30" t="str">
        <f>IFERROR(VLOOKUP(#REF!,BD!$K$6:$L$8,2,0),"NO APLICA")</f>
        <v>NO APLICA</v>
      </c>
      <c r="AD233" s="58" t="str">
        <f t="shared" si="27"/>
        <v>Constitución Política de Colombia [Const.], 1991, art. 15.</v>
      </c>
    </row>
    <row r="234" spans="1:30" ht="90" x14ac:dyDescent="0.2">
      <c r="A234" s="43">
        <v>228</v>
      </c>
      <c r="B234" s="7" t="s">
        <v>844</v>
      </c>
      <c r="C234" s="3" t="s">
        <v>593</v>
      </c>
      <c r="D234" s="12" t="s">
        <v>538</v>
      </c>
      <c r="E234" s="26" t="str">
        <f>IF(F234=BD!$C$12,'Matriz Final'!D234,IF(F234=BD!$C$13,"CUSTODIO",IF(F234=BD!$C$14,"DTI",IF(F234=BD!$C$15,D234&amp;"/ CUSTODIO",IF(F234=BD!$C$16,D234&amp;"/ CUSTODIO / DTI")))))</f>
        <v>DTI</v>
      </c>
      <c r="F234" s="12" t="s">
        <v>1142</v>
      </c>
      <c r="G234" s="12" t="s">
        <v>538</v>
      </c>
      <c r="H234" s="51" t="b">
        <f>IF(F234=BD!$C$13,"X",IF(F234=BD!$C$15,"X",IF(F234=BD!$C$16,"X")))</f>
        <v>0</v>
      </c>
      <c r="I234" s="85" t="s">
        <v>1148</v>
      </c>
      <c r="J234" s="91" t="s">
        <v>1190</v>
      </c>
      <c r="K234" s="13" t="s">
        <v>10</v>
      </c>
      <c r="L234" s="21" t="s">
        <v>539</v>
      </c>
      <c r="M234" s="21" t="s">
        <v>845</v>
      </c>
      <c r="N234" s="2"/>
      <c r="O234" s="2" t="s">
        <v>595</v>
      </c>
      <c r="P234" s="21" t="s">
        <v>596</v>
      </c>
      <c r="Q234" s="25" t="s">
        <v>91</v>
      </c>
      <c r="R234" s="21" t="s">
        <v>597</v>
      </c>
      <c r="S234" s="104">
        <v>2023</v>
      </c>
      <c r="T234" s="100" t="s">
        <v>1118</v>
      </c>
      <c r="U234" s="101" t="s">
        <v>1119</v>
      </c>
      <c r="V234" s="100" t="s">
        <v>1119</v>
      </c>
      <c r="W234" s="105" t="s">
        <v>1120</v>
      </c>
      <c r="X234" s="105" t="s">
        <v>1115</v>
      </c>
      <c r="Y234" s="62" t="str">
        <f t="shared" si="23"/>
        <v>INDEFINIDA</v>
      </c>
      <c r="Z234" s="30" t="str">
        <f t="shared" si="26"/>
        <v>CLASIFICADA</v>
      </c>
      <c r="AA234" s="29" t="str">
        <f t="shared" si="22"/>
        <v>TOTAL</v>
      </c>
      <c r="AB234" s="30" t="str">
        <f>IFERROR(VLOOKUP(W234,BD!$G$6:$H$8,2,0),"PENDIENTE TIPO DE INFORMACIÓN CONTENIDA")</f>
        <v>Art. 18, Ley 1712 de 2014. Num. c: Los secretos comerciales, industriales y profesionales.</v>
      </c>
      <c r="AC234" s="30" t="str">
        <f>IFERROR(VLOOKUP(#REF!,BD!$K$6:$L$8,2,0),"NO APLICA")</f>
        <v>NO APLICA</v>
      </c>
      <c r="AD234" s="58" t="str">
        <f t="shared" si="27"/>
        <v>Ley 256 de 1996 (Normas sobre competencia desleal). Artículo 16: Violación de Secretos.</v>
      </c>
    </row>
    <row r="235" spans="1:30" ht="90" x14ac:dyDescent="0.2">
      <c r="A235" s="43">
        <v>229</v>
      </c>
      <c r="B235" s="7" t="s">
        <v>846</v>
      </c>
      <c r="C235" s="3" t="s">
        <v>593</v>
      </c>
      <c r="D235" s="12" t="s">
        <v>538</v>
      </c>
      <c r="E235" s="26" t="str">
        <f>IF(F235=BD!$C$12,'Matriz Final'!D235,IF(F235=BD!$C$13,"CUSTODIO",IF(F235=BD!$C$14,"DTI",IF(F235=BD!$C$15,D235&amp;"/ CUSTODIO",IF(F235=BD!$C$16,D235&amp;"/ CUSTODIO / DTI")))))</f>
        <v>DTI</v>
      </c>
      <c r="F235" s="12" t="s">
        <v>1142</v>
      </c>
      <c r="G235" s="12" t="s">
        <v>538</v>
      </c>
      <c r="H235" s="51" t="b">
        <f>IF(F235=BD!$C$13,"X",IF(F235=BD!$C$15,"X",IF(F235=BD!$C$16,"X")))</f>
        <v>0</v>
      </c>
      <c r="I235" s="85" t="s">
        <v>1148</v>
      </c>
      <c r="J235" s="91" t="s">
        <v>1190</v>
      </c>
      <c r="K235" s="13" t="s">
        <v>25</v>
      </c>
      <c r="L235" s="21" t="s">
        <v>221</v>
      </c>
      <c r="M235" s="21" t="s">
        <v>847</v>
      </c>
      <c r="N235" s="2"/>
      <c r="O235" s="2" t="s">
        <v>595</v>
      </c>
      <c r="P235" s="21" t="s">
        <v>596</v>
      </c>
      <c r="Q235" s="25" t="s">
        <v>27</v>
      </c>
      <c r="R235" s="21" t="s">
        <v>597</v>
      </c>
      <c r="S235" s="104">
        <v>2023</v>
      </c>
      <c r="T235" s="100" t="s">
        <v>1118</v>
      </c>
      <c r="U235" s="101" t="s">
        <v>1119</v>
      </c>
      <c r="V235" s="100" t="s">
        <v>1119</v>
      </c>
      <c r="W235" s="105" t="s">
        <v>1120</v>
      </c>
      <c r="X235" s="105" t="s">
        <v>1115</v>
      </c>
      <c r="Y235" s="62" t="str">
        <f t="shared" si="23"/>
        <v>INDEFINIDA</v>
      </c>
      <c r="Z235" s="30" t="str">
        <f t="shared" si="26"/>
        <v>CLASIFICADA</v>
      </c>
      <c r="AA235" s="29" t="str">
        <f t="shared" si="22"/>
        <v>TOTAL</v>
      </c>
      <c r="AB235" s="30" t="str">
        <f>IFERROR(VLOOKUP(W235,BD!$G$6:$H$8,2,0),"PENDIENTE TIPO DE INFORMACIÓN CONTENIDA")</f>
        <v>Art. 18, Ley 1712 de 2014. Num. c: Los secretos comerciales, industriales y profesionales.</v>
      </c>
      <c r="AC235" s="30" t="str">
        <f>IFERROR(VLOOKUP(#REF!,BD!$K$6:$L$8,2,0),"NO APLICA")</f>
        <v>NO APLICA</v>
      </c>
      <c r="AD235" s="58" t="str">
        <f t="shared" si="27"/>
        <v>Ley 256 de 1996 (Normas sobre competencia desleal). Artículo 16: Violación de Secretos.</v>
      </c>
    </row>
    <row r="236" spans="1:30" ht="112.5" x14ac:dyDescent="0.2">
      <c r="A236" s="43">
        <v>230</v>
      </c>
      <c r="B236" s="7" t="s">
        <v>848</v>
      </c>
      <c r="C236" s="3" t="s">
        <v>593</v>
      </c>
      <c r="D236" s="12" t="s">
        <v>202</v>
      </c>
      <c r="E236" s="26" t="str">
        <f>IF(F236=BD!$C$12,'Matriz Final'!D236,IF(F236=BD!$C$13,"CUSTODIO",IF(F236=BD!$C$14,"DTI",IF(F236=BD!$C$15,D236&amp;"/ CUSTODIO",IF(F236=BD!$C$16,D236&amp;"/ CUSTODIO / DTI")))))</f>
        <v>DTI</v>
      </c>
      <c r="F236" s="12" t="s">
        <v>1142</v>
      </c>
      <c r="G236" s="12" t="s">
        <v>202</v>
      </c>
      <c r="H236" s="51" t="b">
        <f>IF(F236=BD!$C$13,"X",IF(F236=BD!$C$15,"X",IF(F236=BD!$C$16,"X")))</f>
        <v>0</v>
      </c>
      <c r="I236" s="85" t="s">
        <v>1140</v>
      </c>
      <c r="J236" s="87" t="s">
        <v>1190</v>
      </c>
      <c r="K236" s="13" t="s">
        <v>84</v>
      </c>
      <c r="L236" s="21" t="s">
        <v>223</v>
      </c>
      <c r="M236" s="21" t="s">
        <v>849</v>
      </c>
      <c r="N236" s="2"/>
      <c r="O236" s="2" t="s">
        <v>595</v>
      </c>
      <c r="P236" s="21" t="s">
        <v>647</v>
      </c>
      <c r="Q236" s="25" t="s">
        <v>83</v>
      </c>
      <c r="R236" s="21" t="s">
        <v>597</v>
      </c>
      <c r="S236" s="104">
        <v>2023</v>
      </c>
      <c r="T236" s="100" t="s">
        <v>1118</v>
      </c>
      <c r="U236" s="101" t="s">
        <v>1119</v>
      </c>
      <c r="V236" s="100" t="s">
        <v>1119</v>
      </c>
      <c r="W236" s="105" t="s">
        <v>1120</v>
      </c>
      <c r="X236" s="105" t="s">
        <v>1115</v>
      </c>
      <c r="Y236" s="62" t="str">
        <f t="shared" si="23"/>
        <v>INDEFINIDA</v>
      </c>
      <c r="Z236" s="30" t="str">
        <f t="shared" si="26"/>
        <v>CLASIFICADA</v>
      </c>
      <c r="AA236" s="29" t="str">
        <f t="shared" si="22"/>
        <v>TOTAL</v>
      </c>
      <c r="AB236" s="30" t="str">
        <f>IFERROR(VLOOKUP(W236,BD!$G$6:$H$8,2,0),"PENDIENTE TIPO DE INFORMACIÓN CONTENIDA")</f>
        <v>Art. 18, Ley 1712 de 2014. Num. c: Los secretos comerciales, industriales y profesionales.</v>
      </c>
      <c r="AC236" s="30" t="str">
        <f>IFERROR(VLOOKUP(#REF!,BD!$K$6:$L$8,2,0),"NO APLICA")</f>
        <v>NO APLICA</v>
      </c>
      <c r="AD236" s="58" t="str">
        <f t="shared" si="27"/>
        <v>Ley 256 de 1996 (Normas sobre competencia desleal). Artículo 16: Violación de Secretos.</v>
      </c>
    </row>
    <row r="237" spans="1:30" ht="112.5" x14ac:dyDescent="0.2">
      <c r="A237" s="43">
        <v>231</v>
      </c>
      <c r="B237" s="7" t="s">
        <v>848</v>
      </c>
      <c r="C237" s="3" t="s">
        <v>593</v>
      </c>
      <c r="D237" s="12" t="s">
        <v>202</v>
      </c>
      <c r="E237" s="26" t="str">
        <f>IF(F237=BD!$C$12,'Matriz Final'!D237,IF(F237=BD!$C$13,"CUSTODIO",IF(F237=BD!$C$14,"DTI",IF(F237=BD!$C$15,D237&amp;"/ CUSTODIO",IF(F237=BD!$C$16,D237&amp;"/ CUSTODIO / DTI")))))</f>
        <v>DTI</v>
      </c>
      <c r="F237" s="12" t="s">
        <v>1142</v>
      </c>
      <c r="G237" s="12" t="s">
        <v>202</v>
      </c>
      <c r="H237" s="51" t="b">
        <f>IF(F237=BD!$C$13,"X",IF(F237=BD!$C$15,"X",IF(F237=BD!$C$16,"X")))</f>
        <v>0</v>
      </c>
      <c r="I237" s="85" t="s">
        <v>1140</v>
      </c>
      <c r="J237" s="87" t="s">
        <v>1190</v>
      </c>
      <c r="K237" s="13" t="s">
        <v>84</v>
      </c>
      <c r="L237" s="21" t="s">
        <v>224</v>
      </c>
      <c r="M237" s="21" t="s">
        <v>850</v>
      </c>
      <c r="N237" s="2"/>
      <c r="O237" s="2" t="s">
        <v>595</v>
      </c>
      <c r="P237" s="21" t="s">
        <v>647</v>
      </c>
      <c r="Q237" s="25" t="s">
        <v>83</v>
      </c>
      <c r="R237" s="21" t="s">
        <v>597</v>
      </c>
      <c r="S237" s="104">
        <v>2023</v>
      </c>
      <c r="T237" s="100" t="s">
        <v>1118</v>
      </c>
      <c r="U237" s="101" t="s">
        <v>1119</v>
      </c>
      <c r="V237" s="100" t="s">
        <v>1119</v>
      </c>
      <c r="W237" s="105" t="s">
        <v>1120</v>
      </c>
      <c r="X237" s="105" t="s">
        <v>1115</v>
      </c>
      <c r="Y237" s="62" t="str">
        <f t="shared" si="23"/>
        <v>INDEFINIDA</v>
      </c>
      <c r="Z237" s="30" t="str">
        <f t="shared" si="26"/>
        <v>CLASIFICADA</v>
      </c>
      <c r="AA237" s="29" t="str">
        <f t="shared" si="22"/>
        <v>TOTAL</v>
      </c>
      <c r="AB237" s="30" t="str">
        <f>IFERROR(VLOOKUP(W237,BD!$G$6:$H$8,2,0),"PENDIENTE TIPO DE INFORMACIÓN CONTENIDA")</f>
        <v>Art. 18, Ley 1712 de 2014. Num. c: Los secretos comerciales, industriales y profesionales.</v>
      </c>
      <c r="AC237" s="30" t="str">
        <f>IFERROR(VLOOKUP(#REF!,BD!$K$6:$L$8,2,0),"NO APLICA")</f>
        <v>NO APLICA</v>
      </c>
      <c r="AD237" s="58" t="str">
        <f t="shared" si="27"/>
        <v>Ley 256 de 1996 (Normas sobre competencia desleal). Artículo 16: Violación de Secretos.</v>
      </c>
    </row>
    <row r="238" spans="1:30" ht="112.5" x14ac:dyDescent="0.2">
      <c r="A238" s="43">
        <v>232</v>
      </c>
      <c r="B238" s="7" t="s">
        <v>848</v>
      </c>
      <c r="C238" s="3" t="s">
        <v>593</v>
      </c>
      <c r="D238" s="12" t="s">
        <v>202</v>
      </c>
      <c r="E238" s="26" t="str">
        <f>IF(F238=BD!$C$12,'Matriz Final'!D238,IF(F238=BD!$C$13,"CUSTODIO",IF(F238=BD!$C$14,"DTI",IF(F238=BD!$C$15,D238&amp;"/ CUSTODIO",IF(F238=BD!$C$16,D238&amp;"/ CUSTODIO / DTI")))))</f>
        <v>DTI</v>
      </c>
      <c r="F238" s="12" t="s">
        <v>1142</v>
      </c>
      <c r="G238" s="12" t="s">
        <v>202</v>
      </c>
      <c r="H238" s="51" t="b">
        <f>IF(F238=BD!$C$13,"X",IF(F238=BD!$C$15,"X",IF(F238=BD!$C$16,"X")))</f>
        <v>0</v>
      </c>
      <c r="I238" s="85" t="s">
        <v>1140</v>
      </c>
      <c r="J238" s="87" t="s">
        <v>1190</v>
      </c>
      <c r="K238" s="13" t="s">
        <v>84</v>
      </c>
      <c r="L238" s="21" t="s">
        <v>225</v>
      </c>
      <c r="M238" s="21" t="s">
        <v>851</v>
      </c>
      <c r="N238" s="2"/>
      <c r="O238" s="2" t="s">
        <v>595</v>
      </c>
      <c r="P238" s="21" t="s">
        <v>647</v>
      </c>
      <c r="Q238" s="25" t="s">
        <v>83</v>
      </c>
      <c r="R238" s="21" t="s">
        <v>597</v>
      </c>
      <c r="S238" s="104">
        <v>2023</v>
      </c>
      <c r="T238" s="100" t="s">
        <v>1118</v>
      </c>
      <c r="U238" s="101" t="s">
        <v>1119</v>
      </c>
      <c r="V238" s="100" t="s">
        <v>1119</v>
      </c>
      <c r="W238" s="105" t="s">
        <v>1120</v>
      </c>
      <c r="X238" s="105" t="s">
        <v>1115</v>
      </c>
      <c r="Y238" s="62" t="str">
        <f t="shared" si="23"/>
        <v>INDEFINIDA</v>
      </c>
      <c r="Z238" s="30" t="str">
        <f t="shared" si="26"/>
        <v>CLASIFICADA</v>
      </c>
      <c r="AA238" s="29" t="str">
        <f t="shared" si="22"/>
        <v>TOTAL</v>
      </c>
      <c r="AB238" s="30" t="str">
        <f>IFERROR(VLOOKUP(W238,BD!$G$6:$H$8,2,0),"PENDIENTE TIPO DE INFORMACIÓN CONTENIDA")</f>
        <v>Art. 18, Ley 1712 de 2014. Num. c: Los secretos comerciales, industriales y profesionales.</v>
      </c>
      <c r="AC238" s="30" t="str">
        <f>IFERROR(VLOOKUP(#REF!,BD!$K$6:$L$8,2,0),"NO APLICA")</f>
        <v>NO APLICA</v>
      </c>
      <c r="AD238" s="58" t="str">
        <f t="shared" si="27"/>
        <v>Ley 256 de 1996 (Normas sobre competencia desleal). Artículo 16: Violación de Secretos.</v>
      </c>
    </row>
    <row r="239" spans="1:30" ht="112.5" x14ac:dyDescent="0.2">
      <c r="A239" s="43">
        <v>233</v>
      </c>
      <c r="B239" s="7" t="s">
        <v>848</v>
      </c>
      <c r="C239" s="3" t="s">
        <v>593</v>
      </c>
      <c r="D239" s="12" t="s">
        <v>202</v>
      </c>
      <c r="E239" s="26" t="str">
        <f>IF(F239=BD!$C$12,'Matriz Final'!D239,IF(F239=BD!$C$13,"CUSTODIO",IF(F239=BD!$C$14,"DTI",IF(F239=BD!$C$15,D239&amp;"/ CUSTODIO",IF(F239=BD!$C$16,D239&amp;"/ CUSTODIO / DTI")))))</f>
        <v>DTI</v>
      </c>
      <c r="F239" s="12" t="s">
        <v>1142</v>
      </c>
      <c r="G239" s="12" t="s">
        <v>202</v>
      </c>
      <c r="H239" s="51" t="b">
        <f>IF(F239=BD!$C$13,"X",IF(F239=BD!$C$15,"X",IF(F239=BD!$C$16,"X")))</f>
        <v>0</v>
      </c>
      <c r="I239" s="85" t="s">
        <v>1148</v>
      </c>
      <c r="J239" s="87" t="s">
        <v>1163</v>
      </c>
      <c r="K239" s="13" t="s">
        <v>207</v>
      </c>
      <c r="L239" s="2"/>
      <c r="M239" s="21" t="s">
        <v>852</v>
      </c>
      <c r="N239" s="2"/>
      <c r="O239" s="2" t="s">
        <v>595</v>
      </c>
      <c r="P239" s="21" t="s">
        <v>647</v>
      </c>
      <c r="Q239" s="25" t="s">
        <v>206</v>
      </c>
      <c r="R239" s="21" t="s">
        <v>597</v>
      </c>
      <c r="S239" s="104">
        <v>2022</v>
      </c>
      <c r="T239" s="100" t="s">
        <v>1118</v>
      </c>
      <c r="U239" s="101" t="s">
        <v>1110</v>
      </c>
      <c r="V239" s="100" t="s">
        <v>1110</v>
      </c>
      <c r="W239" s="105" t="s">
        <v>1120</v>
      </c>
      <c r="X239" s="105" t="s">
        <v>1115</v>
      </c>
      <c r="Y239" s="62" t="str">
        <f t="shared" si="23"/>
        <v>INDEFINIDA</v>
      </c>
      <c r="Z239" s="30" t="str">
        <f t="shared" si="26"/>
        <v>CLASIFICADA</v>
      </c>
      <c r="AA239" s="29" t="str">
        <f t="shared" si="22"/>
        <v>TOTAL</v>
      </c>
      <c r="AB239" s="30" t="str">
        <f>IFERROR(VLOOKUP(W239,BD!$G$6:$H$8,2,0),"PENDIENTE TIPO DE INFORMACIÓN CONTENIDA")</f>
        <v>Art. 18, Ley 1712 de 2014. Num. c: Los secretos comerciales, industriales y profesionales.</v>
      </c>
      <c r="AC239" s="30" t="str">
        <f>IFERROR(VLOOKUP(#REF!,BD!$K$6:$L$8,2,0),"NO APLICA")</f>
        <v>NO APLICA</v>
      </c>
      <c r="AD239" s="58" t="str">
        <f t="shared" si="27"/>
        <v>Ley 256 de 1996 (Normas sobre competencia desleal). Artículo 16: Violación de Secretos.</v>
      </c>
    </row>
    <row r="240" spans="1:30" ht="409.6" thickBot="1" x14ac:dyDescent="0.25">
      <c r="A240" s="43">
        <v>234</v>
      </c>
      <c r="B240" s="7" t="s">
        <v>853</v>
      </c>
      <c r="C240" s="3" t="s">
        <v>593</v>
      </c>
      <c r="D240" s="12" t="s">
        <v>202</v>
      </c>
      <c r="E240" s="26" t="b">
        <f>IF(F240=BD!$C$12,'Matriz Final'!D240,IF(F240=BD!$C$13,"CUSTODIO",IF(F240=BD!$C$14,"DTI",IF(F240=BD!$C$15,D240&amp;"/ CUSTODIO",IF(F240=BD!$C$16,D240&amp;"/ CUSTODIO / DTI")))))</f>
        <v>0</v>
      </c>
      <c r="F240" s="12" t="s">
        <v>1173</v>
      </c>
      <c r="G240" s="12" t="s">
        <v>202</v>
      </c>
      <c r="H240" s="51" t="b">
        <f>IF(F240=BD!$C$13,"X",IF(F240=BD!$C$15,"X",IF(F240=BD!$C$16,"X")))</f>
        <v>0</v>
      </c>
      <c r="I240" s="85" t="s">
        <v>1148</v>
      </c>
      <c r="J240" s="87" t="s">
        <v>1154</v>
      </c>
      <c r="K240" s="13" t="s">
        <v>229</v>
      </c>
      <c r="L240" s="2"/>
      <c r="M240" s="21" t="s">
        <v>854</v>
      </c>
      <c r="N240" s="2"/>
      <c r="O240" s="2" t="s">
        <v>595</v>
      </c>
      <c r="P240" s="21" t="s">
        <v>647</v>
      </c>
      <c r="Q240" s="25" t="s">
        <v>228</v>
      </c>
      <c r="R240" s="21" t="s">
        <v>597</v>
      </c>
      <c r="S240" s="104">
        <v>1991</v>
      </c>
      <c r="T240" s="100" t="s">
        <v>1109</v>
      </c>
      <c r="U240" s="101" t="s">
        <v>1110</v>
      </c>
      <c r="V240" s="100" t="s">
        <v>1110</v>
      </c>
      <c r="W240" s="105" t="s">
        <v>1120</v>
      </c>
      <c r="X240" s="105" t="s">
        <v>1115</v>
      </c>
      <c r="Y240" s="62" t="str">
        <f t="shared" si="23"/>
        <v>INDEFINIDA</v>
      </c>
      <c r="Z240" s="30" t="str">
        <f t="shared" si="26"/>
        <v>CLASIFICADA</v>
      </c>
      <c r="AA240" s="29" t="str">
        <f t="shared" si="22"/>
        <v>TOTAL</v>
      </c>
      <c r="AB240" s="30" t="str">
        <f>IFERROR(VLOOKUP(W240,BD!$G$6:$H$8,2,0),"PENDIENTE TIPO DE INFORMACIÓN CONTENIDA")</f>
        <v>Art. 18, Ley 1712 de 2014. Num. c: Los secretos comerciales, industriales y profesionales.</v>
      </c>
      <c r="AC240" s="30" t="str">
        <f>IFERROR(VLOOKUP(#REF!,BD!$K$6:$L$8,2,0),"NO APLICA")</f>
        <v>NO APLICA</v>
      </c>
      <c r="AD240" s="58" t="str">
        <f t="shared" si="27"/>
        <v>Ley 256 de 1996 (Normas sobre competencia desleal). Artículo 16: Violación de Secretos.</v>
      </c>
    </row>
    <row r="241" spans="1:30" ht="90.75" thickBot="1" x14ac:dyDescent="0.25">
      <c r="A241" s="43">
        <v>235</v>
      </c>
      <c r="B241" s="7" t="s">
        <v>855</v>
      </c>
      <c r="C241" s="3" t="s">
        <v>593</v>
      </c>
      <c r="D241" s="12" t="s">
        <v>202</v>
      </c>
      <c r="E241" s="26" t="str">
        <f>IF(F241=BD!$C$12,'Matriz Final'!D241,IF(F241=BD!$C$13,"CUSTODIO",IF(F241=BD!$C$14,"DTI",IF(F241=BD!$C$15,D241&amp;"/ CUSTODIO",IF(F241=BD!$C$16,D241&amp;"/ CUSTODIO / DTI")))))</f>
        <v>DTI</v>
      </c>
      <c r="F241" s="12" t="s">
        <v>1142</v>
      </c>
      <c r="G241" s="12" t="s">
        <v>202</v>
      </c>
      <c r="H241" s="51" t="b">
        <f>IF(F241=BD!$C$13,"X",IF(F241=BD!$C$15,"X",IF(F241=BD!$C$16,"X")))</f>
        <v>0</v>
      </c>
      <c r="I241" s="85" t="s">
        <v>1148</v>
      </c>
      <c r="J241" s="93" t="s">
        <v>1212</v>
      </c>
      <c r="K241" s="13" t="s">
        <v>10</v>
      </c>
      <c r="L241" s="21" t="s">
        <v>210</v>
      </c>
      <c r="M241" s="21" t="s">
        <v>856</v>
      </c>
      <c r="N241" s="2"/>
      <c r="O241" s="2" t="s">
        <v>595</v>
      </c>
      <c r="P241" s="21" t="s">
        <v>596</v>
      </c>
      <c r="Q241" s="25" t="s">
        <v>91</v>
      </c>
      <c r="R241" s="21" t="s">
        <v>597</v>
      </c>
      <c r="S241" s="104">
        <v>2022</v>
      </c>
      <c r="T241" s="100" t="s">
        <v>1118</v>
      </c>
      <c r="U241" s="101" t="s">
        <v>1119</v>
      </c>
      <c r="V241" s="100" t="s">
        <v>1119</v>
      </c>
      <c r="W241" s="105" t="s">
        <v>1120</v>
      </c>
      <c r="X241" s="105" t="s">
        <v>1115</v>
      </c>
      <c r="Y241" s="62" t="str">
        <f t="shared" si="23"/>
        <v>INDEFINIDA</v>
      </c>
      <c r="Z241" s="30" t="str">
        <f t="shared" si="26"/>
        <v>CLASIFICADA</v>
      </c>
      <c r="AA241" s="29" t="str">
        <f t="shared" si="22"/>
        <v>TOTAL</v>
      </c>
      <c r="AB241" s="30" t="str">
        <f>IFERROR(VLOOKUP(W241,BD!$G$6:$H$8,2,0),"PENDIENTE TIPO DE INFORMACIÓN CONTENIDA")</f>
        <v>Art. 18, Ley 1712 de 2014. Num. c: Los secretos comerciales, industriales y profesionales.</v>
      </c>
      <c r="AC241" s="30" t="str">
        <f>IFERROR(VLOOKUP(#REF!,BD!$K$6:$L$8,2,0),"NO APLICA")</f>
        <v>NO APLICA</v>
      </c>
      <c r="AD241" s="58" t="str">
        <f t="shared" si="27"/>
        <v>Ley 256 de 1996 (Normas sobre competencia desleal). Artículo 16: Violación de Secretos.</v>
      </c>
    </row>
    <row r="242" spans="1:30" ht="90.75" thickBot="1" x14ac:dyDescent="0.25">
      <c r="A242" s="43">
        <v>236</v>
      </c>
      <c r="B242" s="7" t="s">
        <v>855</v>
      </c>
      <c r="C242" s="3" t="s">
        <v>593</v>
      </c>
      <c r="D242" s="12" t="s">
        <v>202</v>
      </c>
      <c r="E242" s="26" t="str">
        <f>IF(F242=BD!$C$12,'Matriz Final'!D242,IF(F242=BD!$C$13,"CUSTODIO",IF(F242=BD!$C$14,"DTI",IF(F242=BD!$C$15,D242&amp;"/ CUSTODIO",IF(F242=BD!$C$16,D242&amp;"/ CUSTODIO / DTI")))))</f>
        <v>DTI</v>
      </c>
      <c r="F242" s="12" t="s">
        <v>1142</v>
      </c>
      <c r="G242" s="12" t="s">
        <v>202</v>
      </c>
      <c r="H242" s="51" t="b">
        <f>IF(F242=BD!$C$13,"X",IF(F242=BD!$C$15,"X",IF(F242=BD!$C$16,"X")))</f>
        <v>0</v>
      </c>
      <c r="I242" s="85" t="s">
        <v>1140</v>
      </c>
      <c r="J242" s="93" t="s">
        <v>1190</v>
      </c>
      <c r="K242" s="13" t="s">
        <v>10</v>
      </c>
      <c r="L242" s="21" t="s">
        <v>227</v>
      </c>
      <c r="M242" s="21" t="s">
        <v>857</v>
      </c>
      <c r="N242" s="2"/>
      <c r="O242" s="2" t="s">
        <v>595</v>
      </c>
      <c r="P242" s="21" t="s">
        <v>596</v>
      </c>
      <c r="Q242" s="25" t="s">
        <v>226</v>
      </c>
      <c r="R242" s="21" t="s">
        <v>597</v>
      </c>
      <c r="S242" s="104">
        <v>2022</v>
      </c>
      <c r="T242" s="100" t="s">
        <v>1118</v>
      </c>
      <c r="U242" s="101" t="s">
        <v>1119</v>
      </c>
      <c r="V242" s="100" t="s">
        <v>1119</v>
      </c>
      <c r="W242" s="105" t="s">
        <v>1120</v>
      </c>
      <c r="X242" s="105" t="s">
        <v>1115</v>
      </c>
      <c r="Y242" s="62" t="str">
        <f t="shared" si="23"/>
        <v>INDEFINIDA</v>
      </c>
      <c r="Z242" s="30" t="str">
        <f t="shared" si="26"/>
        <v>CLASIFICADA</v>
      </c>
      <c r="AA242" s="29" t="str">
        <f t="shared" si="22"/>
        <v>TOTAL</v>
      </c>
      <c r="AB242" s="30" t="str">
        <f>IFERROR(VLOOKUP(W242,BD!$G$6:$H$8,2,0),"PENDIENTE TIPO DE INFORMACIÓN CONTENIDA")</f>
        <v>Art. 18, Ley 1712 de 2014. Num. c: Los secretos comerciales, industriales y profesionales.</v>
      </c>
      <c r="AC242" s="30" t="str">
        <f>IFERROR(VLOOKUP(#REF!,BD!$K$6:$L$8,2,0),"NO APLICA")</f>
        <v>NO APLICA</v>
      </c>
      <c r="AD242" s="58" t="str">
        <f t="shared" si="27"/>
        <v>Ley 256 de 1996 (Normas sobre competencia desleal). Artículo 16: Violación de Secretos.</v>
      </c>
    </row>
    <row r="243" spans="1:30" ht="113.25" thickBot="1" x14ac:dyDescent="0.25">
      <c r="A243" s="43">
        <v>237</v>
      </c>
      <c r="B243" s="7" t="s">
        <v>848</v>
      </c>
      <c r="C243" s="3" t="s">
        <v>593</v>
      </c>
      <c r="D243" s="12" t="s">
        <v>202</v>
      </c>
      <c r="E243" s="26" t="str">
        <f>IF(F243=BD!$C$12,'Matriz Final'!D243,IF(F243=BD!$C$13,"CUSTODIO",IF(F243=BD!$C$14,"DTI",IF(F243=BD!$C$15,D243&amp;"/ CUSTODIO",IF(F243=BD!$C$16,D243&amp;"/ CUSTODIO / DTI")))))</f>
        <v>DTI</v>
      </c>
      <c r="F243" s="12" t="s">
        <v>1142</v>
      </c>
      <c r="G243" s="12" t="s">
        <v>202</v>
      </c>
      <c r="H243" s="51" t="b">
        <f>IF(F243=BD!$C$13,"X",IF(F243=BD!$C$15,"X",IF(F243=BD!$C$16,"X")))</f>
        <v>0</v>
      </c>
      <c r="I243" s="85" t="s">
        <v>1140</v>
      </c>
      <c r="J243" s="93" t="s">
        <v>1190</v>
      </c>
      <c r="K243" s="13" t="s">
        <v>10</v>
      </c>
      <c r="L243" s="21" t="s">
        <v>211</v>
      </c>
      <c r="M243" s="21" t="s">
        <v>858</v>
      </c>
      <c r="N243" s="2"/>
      <c r="O243" s="2" t="s">
        <v>595</v>
      </c>
      <c r="P243" s="21" t="s">
        <v>596</v>
      </c>
      <c r="Q243" s="25" t="s">
        <v>91</v>
      </c>
      <c r="R243" s="21" t="s">
        <v>597</v>
      </c>
      <c r="S243" s="104">
        <v>2023</v>
      </c>
      <c r="T243" s="100" t="s">
        <v>1118</v>
      </c>
      <c r="U243" s="101" t="s">
        <v>1119</v>
      </c>
      <c r="V243" s="100" t="s">
        <v>1119</v>
      </c>
      <c r="W243" s="105" t="s">
        <v>1120</v>
      </c>
      <c r="X243" s="105" t="s">
        <v>1115</v>
      </c>
      <c r="Y243" s="62" t="str">
        <f t="shared" si="23"/>
        <v>INDEFINIDA</v>
      </c>
      <c r="Z243" s="30" t="str">
        <f t="shared" si="26"/>
        <v>CLASIFICADA</v>
      </c>
      <c r="AA243" s="29" t="str">
        <f t="shared" si="22"/>
        <v>TOTAL</v>
      </c>
      <c r="AB243" s="30" t="str">
        <f>IFERROR(VLOOKUP(W243,BD!$G$6:$H$8,2,0),"PENDIENTE TIPO DE INFORMACIÓN CONTENIDA")</f>
        <v>Art. 18, Ley 1712 de 2014. Num. c: Los secretos comerciales, industriales y profesionales.</v>
      </c>
      <c r="AC243" s="30" t="str">
        <f>IFERROR(VLOOKUP(#REF!,BD!$K$6:$L$8,2,0),"NO APLICA")</f>
        <v>NO APLICA</v>
      </c>
      <c r="AD243" s="58" t="str">
        <f t="shared" si="27"/>
        <v>Ley 256 de 1996 (Normas sobre competencia desleal). Artículo 16: Violación de Secretos.</v>
      </c>
    </row>
    <row r="244" spans="1:30" ht="113.25" thickBot="1" x14ac:dyDescent="0.25">
      <c r="A244" s="43">
        <v>238</v>
      </c>
      <c r="B244" s="7" t="s">
        <v>848</v>
      </c>
      <c r="C244" s="3" t="s">
        <v>593</v>
      </c>
      <c r="D244" s="12" t="s">
        <v>202</v>
      </c>
      <c r="E244" s="26" t="b">
        <f>IF(F244=BD!$C$12,'Matriz Final'!D244,IF(F244=BD!$C$13,"CUSTODIO",IF(F244=BD!$C$14,"DTI",IF(F244=BD!$C$15,D244&amp;"/ CUSTODIO",IF(F244=BD!$C$16,D244&amp;"/ CUSTODIO / DTI")))))</f>
        <v>0</v>
      </c>
      <c r="F244" s="12"/>
      <c r="G244" s="12" t="s">
        <v>202</v>
      </c>
      <c r="H244" s="51" t="b">
        <f>IF(F244=BD!$C$13,"X",IF(F244=BD!$C$15,"X",IF(F244=BD!$C$16,"X")))</f>
        <v>0</v>
      </c>
      <c r="I244" s="85"/>
      <c r="J244" s="86" t="s">
        <v>1042</v>
      </c>
      <c r="K244" s="13" t="s">
        <v>53</v>
      </c>
      <c r="L244" s="21" t="s">
        <v>203</v>
      </c>
      <c r="M244" s="21" t="s">
        <v>859</v>
      </c>
      <c r="N244" s="2"/>
      <c r="O244" s="2" t="s">
        <v>595</v>
      </c>
      <c r="P244" s="21" t="s">
        <v>596</v>
      </c>
      <c r="Q244" s="25" t="s">
        <v>52</v>
      </c>
      <c r="R244" s="21" t="s">
        <v>597</v>
      </c>
      <c r="S244" s="104" t="s">
        <v>1042</v>
      </c>
      <c r="T244" s="100"/>
      <c r="U244" s="101"/>
      <c r="V244" s="100"/>
      <c r="W244" s="105"/>
      <c r="X244" s="118"/>
      <c r="Y244" s="62" t="str">
        <f t="shared" si="23"/>
        <v>NO APLICA</v>
      </c>
      <c r="Z244" s="30" t="str">
        <f t="shared" si="26"/>
        <v>PENDIENTE CLASIFICAR POR CONFIDENCIALIDAD</v>
      </c>
      <c r="AA244" s="29" t="str">
        <f t="shared" si="22"/>
        <v>NO APLICA</v>
      </c>
      <c r="AB244" s="30" t="str">
        <f>IFERROR(VLOOKUP(W244,BD!$G$6:$H$8,2,0),"PENDIENTE TIPO DE INFORMACIÓN CONTENIDA")</f>
        <v>PENDIENTE TIPO DE INFORMACIÓN CONTENIDA</v>
      </c>
      <c r="AC244" s="30" t="str">
        <f>IFERROR(VLOOKUP(#REF!,BD!$K$6:$L$8,2,0),"NO APLICA")</f>
        <v>NO APLICA</v>
      </c>
      <c r="AD244" s="58" t="str">
        <f t="shared" si="27"/>
        <v>NO APLICA</v>
      </c>
    </row>
    <row r="245" spans="1:30" ht="90.75" thickBot="1" x14ac:dyDescent="0.25">
      <c r="A245" s="43">
        <v>239</v>
      </c>
      <c r="B245" s="7" t="s">
        <v>855</v>
      </c>
      <c r="C245" s="3" t="s">
        <v>593</v>
      </c>
      <c r="D245" s="12" t="s">
        <v>202</v>
      </c>
      <c r="E245" s="26" t="b">
        <f>IF(F245=BD!$C$12,'Matriz Final'!D245,IF(F245=BD!$C$13,"CUSTODIO",IF(F245=BD!$C$14,"DTI",IF(F245=BD!$C$15,D245&amp;"/ CUSTODIO",IF(F245=BD!$C$16,D245&amp;"/ CUSTODIO / DTI")))))</f>
        <v>0</v>
      </c>
      <c r="F245" s="12" t="s">
        <v>1173</v>
      </c>
      <c r="G245" s="12" t="s">
        <v>202</v>
      </c>
      <c r="H245" s="51" t="b">
        <f>IF(F245=BD!$C$13,"X",IF(F245=BD!$C$15,"X",IF(F245=BD!$C$16,"X")))</f>
        <v>0</v>
      </c>
      <c r="I245" s="85" t="s">
        <v>1148</v>
      </c>
      <c r="J245" s="93" t="s">
        <v>1213</v>
      </c>
      <c r="K245" s="13" t="s">
        <v>231</v>
      </c>
      <c r="L245" s="21"/>
      <c r="M245" s="21" t="s">
        <v>860</v>
      </c>
      <c r="N245" s="2"/>
      <c r="O245" s="2" t="s">
        <v>595</v>
      </c>
      <c r="P245" s="21" t="s">
        <v>596</v>
      </c>
      <c r="Q245" s="25" t="s">
        <v>230</v>
      </c>
      <c r="R245" s="21" t="s">
        <v>597</v>
      </c>
      <c r="S245" s="104">
        <v>1991</v>
      </c>
      <c r="T245" s="100" t="s">
        <v>1109</v>
      </c>
      <c r="U245" s="101" t="s">
        <v>1110</v>
      </c>
      <c r="V245" s="100" t="s">
        <v>1110</v>
      </c>
      <c r="W245" s="105" t="s">
        <v>1120</v>
      </c>
      <c r="X245" s="105" t="s">
        <v>1115</v>
      </c>
      <c r="Y245" s="62" t="str">
        <f t="shared" si="23"/>
        <v>INDEFINIDA</v>
      </c>
      <c r="Z245" s="30" t="str">
        <f t="shared" si="26"/>
        <v>CLASIFICADA</v>
      </c>
      <c r="AA245" s="29" t="str">
        <f t="shared" si="22"/>
        <v>TOTAL</v>
      </c>
      <c r="AB245" s="30" t="str">
        <f>IFERROR(VLOOKUP(W245,BD!$G$6:$H$8,2,0),"PENDIENTE TIPO DE INFORMACIÓN CONTENIDA")</f>
        <v>Art. 18, Ley 1712 de 2014. Num. c: Los secretos comerciales, industriales y profesionales.</v>
      </c>
      <c r="AC245" s="30" t="str">
        <f>IFERROR(VLOOKUP(#REF!,BD!$K$6:$L$8,2,0),"NO APLICA")</f>
        <v>NO APLICA</v>
      </c>
      <c r="AD245" s="58" t="str">
        <f t="shared" si="27"/>
        <v>Ley 256 de 1996 (Normas sobre competencia desleal). Artículo 16: Violación de Secretos.</v>
      </c>
    </row>
    <row r="246" spans="1:30" ht="112.5" x14ac:dyDescent="0.2">
      <c r="A246" s="43">
        <v>240</v>
      </c>
      <c r="B246" s="7" t="s">
        <v>848</v>
      </c>
      <c r="C246" s="3" t="s">
        <v>593</v>
      </c>
      <c r="D246" s="12" t="s">
        <v>202</v>
      </c>
      <c r="E246" s="26" t="str">
        <f>IF(F246=BD!$C$12,'Matriz Final'!D246,IF(F246=BD!$C$13,"CUSTODIO",IF(F246=BD!$C$14,"DTI",IF(F246=BD!$C$15,D246&amp;"/ CUSTODIO",IF(F246=BD!$C$16,D246&amp;"/ CUSTODIO / DTI")))))</f>
        <v>DTI</v>
      </c>
      <c r="F246" s="12" t="s">
        <v>1142</v>
      </c>
      <c r="G246" s="12" t="s">
        <v>202</v>
      </c>
      <c r="H246" s="51" t="b">
        <f>IF(F246=BD!$C$13,"X",IF(F246=BD!$C$15,"X",IF(F246=BD!$C$16,"X")))</f>
        <v>0</v>
      </c>
      <c r="I246" s="85" t="s">
        <v>1140</v>
      </c>
      <c r="J246" s="87" t="s">
        <v>1190</v>
      </c>
      <c r="K246" s="13" t="s">
        <v>25</v>
      </c>
      <c r="L246" s="21" t="s">
        <v>220</v>
      </c>
      <c r="M246" s="21" t="s">
        <v>861</v>
      </c>
      <c r="N246" s="2"/>
      <c r="O246" s="2" t="s">
        <v>595</v>
      </c>
      <c r="P246" s="21" t="s">
        <v>596</v>
      </c>
      <c r="Q246" s="25" t="s">
        <v>27</v>
      </c>
      <c r="R246" s="21" t="s">
        <v>597</v>
      </c>
      <c r="S246" s="104">
        <v>2023</v>
      </c>
      <c r="T246" s="100" t="s">
        <v>1118</v>
      </c>
      <c r="U246" s="101" t="s">
        <v>1119</v>
      </c>
      <c r="V246" s="100" t="s">
        <v>1119</v>
      </c>
      <c r="W246" s="105" t="s">
        <v>1120</v>
      </c>
      <c r="X246" s="105" t="s">
        <v>1115</v>
      </c>
      <c r="Y246" s="62" t="str">
        <f t="shared" si="23"/>
        <v>INDEFINIDA</v>
      </c>
      <c r="Z246" s="30" t="str">
        <f t="shared" si="26"/>
        <v>CLASIFICADA</v>
      </c>
      <c r="AA246" s="29" t="str">
        <f t="shared" si="22"/>
        <v>TOTAL</v>
      </c>
      <c r="AB246" s="30" t="str">
        <f>IFERROR(VLOOKUP(W246,BD!$G$6:$H$8,2,0),"PENDIENTE TIPO DE INFORMACIÓN CONTENIDA")</f>
        <v>Art. 18, Ley 1712 de 2014. Num. c: Los secretos comerciales, industriales y profesionales.</v>
      </c>
      <c r="AC246" s="30" t="str">
        <f>IFERROR(VLOOKUP(#REF!,BD!$K$6:$L$8,2,0),"NO APLICA")</f>
        <v>NO APLICA</v>
      </c>
      <c r="AD246" s="58" t="str">
        <f t="shared" si="27"/>
        <v>Ley 256 de 1996 (Normas sobre competencia desleal). Artículo 16: Violación de Secretos.</v>
      </c>
    </row>
    <row r="247" spans="1:30" ht="112.5" x14ac:dyDescent="0.2">
      <c r="A247" s="43">
        <v>241</v>
      </c>
      <c r="B247" s="7" t="s">
        <v>848</v>
      </c>
      <c r="C247" s="3" t="s">
        <v>593</v>
      </c>
      <c r="D247" s="12" t="s">
        <v>202</v>
      </c>
      <c r="E247" s="26" t="str">
        <f>IF(F247=BD!$C$12,'Matriz Final'!D247,IF(F247=BD!$C$13,"CUSTODIO",IF(F247=BD!$C$14,"DTI",IF(F247=BD!$C$15,D247&amp;"/ CUSTODIO",IF(F247=BD!$C$16,D247&amp;"/ CUSTODIO / DTI")))))</f>
        <v>DTI</v>
      </c>
      <c r="F247" s="12" t="s">
        <v>1142</v>
      </c>
      <c r="G247" s="12" t="s">
        <v>202</v>
      </c>
      <c r="H247" s="51" t="b">
        <f>IF(F247=BD!$C$13,"X",IF(F247=BD!$C$15,"X",IF(F247=BD!$C$16,"X")))</f>
        <v>0</v>
      </c>
      <c r="I247" s="85" t="s">
        <v>1140</v>
      </c>
      <c r="J247" s="87" t="s">
        <v>1190</v>
      </c>
      <c r="K247" s="13" t="s">
        <v>25</v>
      </c>
      <c r="L247" s="21" t="s">
        <v>221</v>
      </c>
      <c r="M247" s="21" t="s">
        <v>862</v>
      </c>
      <c r="N247" s="2"/>
      <c r="O247" s="2" t="s">
        <v>595</v>
      </c>
      <c r="P247" s="21" t="s">
        <v>596</v>
      </c>
      <c r="Q247" s="25" t="s">
        <v>27</v>
      </c>
      <c r="R247" s="21" t="s">
        <v>597</v>
      </c>
      <c r="S247" s="104">
        <v>2023</v>
      </c>
      <c r="T247" s="100" t="s">
        <v>1118</v>
      </c>
      <c r="U247" s="101" t="s">
        <v>1119</v>
      </c>
      <c r="V247" s="100" t="s">
        <v>1119</v>
      </c>
      <c r="W247" s="105" t="s">
        <v>1120</v>
      </c>
      <c r="X247" s="105" t="s">
        <v>1115</v>
      </c>
      <c r="Y247" s="62" t="str">
        <f t="shared" si="23"/>
        <v>INDEFINIDA</v>
      </c>
      <c r="Z247" s="30" t="str">
        <f t="shared" si="26"/>
        <v>CLASIFICADA</v>
      </c>
      <c r="AA247" s="29" t="str">
        <f t="shared" si="22"/>
        <v>TOTAL</v>
      </c>
      <c r="AB247" s="30" t="str">
        <f>IFERROR(VLOOKUP(W247,BD!$G$6:$H$8,2,0),"PENDIENTE TIPO DE INFORMACIÓN CONTENIDA")</f>
        <v>Art. 18, Ley 1712 de 2014. Num. c: Los secretos comerciales, industriales y profesionales.</v>
      </c>
      <c r="AC247" s="30" t="str">
        <f>IFERROR(VLOOKUP(#REF!,BD!$K$6:$L$8,2,0),"NO APLICA")</f>
        <v>NO APLICA</v>
      </c>
      <c r="AD247" s="58" t="str">
        <f t="shared" si="27"/>
        <v>Ley 256 de 1996 (Normas sobre competencia desleal). Artículo 16: Violación de Secretos.</v>
      </c>
    </row>
    <row r="248" spans="1:30" ht="90.75" thickBot="1" x14ac:dyDescent="0.25">
      <c r="A248" s="43">
        <v>242</v>
      </c>
      <c r="B248" s="7" t="s">
        <v>855</v>
      </c>
      <c r="C248" s="3" t="s">
        <v>593</v>
      </c>
      <c r="D248" s="12" t="s">
        <v>202</v>
      </c>
      <c r="E248" s="26" t="str">
        <f>IF(F248=BD!$C$12,'Matriz Final'!D248,IF(F248=BD!$C$13,"CUSTODIO",IF(F248=BD!$C$14,"DTI",IF(F248=BD!$C$15,D248&amp;"/ CUSTODIO",IF(F248=BD!$C$16,D248&amp;"/ CUSTODIO / DTI")))))</f>
        <v>DTI</v>
      </c>
      <c r="F248" s="12" t="s">
        <v>1142</v>
      </c>
      <c r="G248" s="12" t="s">
        <v>202</v>
      </c>
      <c r="H248" s="51" t="b">
        <f>IF(F248=BD!$C$13,"X",IF(F248=BD!$C$15,"X",IF(F248=BD!$C$16,"X")))</f>
        <v>0</v>
      </c>
      <c r="I248" s="85" t="s">
        <v>1148</v>
      </c>
      <c r="J248" s="87" t="s">
        <v>1163</v>
      </c>
      <c r="K248" s="13" t="s">
        <v>25</v>
      </c>
      <c r="L248" s="21" t="s">
        <v>222</v>
      </c>
      <c r="M248" s="21" t="s">
        <v>863</v>
      </c>
      <c r="N248" s="2"/>
      <c r="O248" s="2" t="s">
        <v>595</v>
      </c>
      <c r="P248" s="21" t="s">
        <v>596</v>
      </c>
      <c r="Q248" s="25" t="s">
        <v>27</v>
      </c>
      <c r="R248" s="21" t="s">
        <v>597</v>
      </c>
      <c r="S248" s="104">
        <v>2021</v>
      </c>
      <c r="T248" s="100" t="s">
        <v>1118</v>
      </c>
      <c r="U248" s="101" t="s">
        <v>1119</v>
      </c>
      <c r="V248" s="100" t="s">
        <v>1119</v>
      </c>
      <c r="W248" s="105" t="s">
        <v>1120</v>
      </c>
      <c r="X248" s="105" t="s">
        <v>1115</v>
      </c>
      <c r="Y248" s="62" t="str">
        <f t="shared" si="23"/>
        <v>INDEFINIDA</v>
      </c>
      <c r="Z248" s="30" t="str">
        <f t="shared" si="26"/>
        <v>CLASIFICADA</v>
      </c>
      <c r="AA248" s="29" t="str">
        <f t="shared" si="22"/>
        <v>TOTAL</v>
      </c>
      <c r="AB248" s="30" t="str">
        <f>IFERROR(VLOOKUP(W248,BD!$G$6:$H$8,2,0),"PENDIENTE TIPO DE INFORMACIÓN CONTENIDA")</f>
        <v>Art. 18, Ley 1712 de 2014. Num. c: Los secretos comerciales, industriales y profesionales.</v>
      </c>
      <c r="AC248" s="30" t="str">
        <f>IFERROR(VLOOKUP(#REF!,BD!$K$6:$L$8,2,0),"NO APLICA")</f>
        <v>NO APLICA</v>
      </c>
      <c r="AD248" s="58" t="str">
        <f t="shared" si="27"/>
        <v>Ley 256 de 1996 (Normas sobre competencia desleal). Artículo 16: Violación de Secretos.</v>
      </c>
    </row>
    <row r="249" spans="1:30" ht="115.5" thickBot="1" x14ac:dyDescent="0.25">
      <c r="A249" s="43">
        <v>243</v>
      </c>
      <c r="B249" s="7" t="s">
        <v>855</v>
      </c>
      <c r="C249" s="3" t="s">
        <v>593</v>
      </c>
      <c r="D249" s="12" t="s">
        <v>202</v>
      </c>
      <c r="E249" s="26" t="b">
        <f>IF(F249=BD!$C$12,'Matriz Final'!D249,IF(F249=BD!$C$13,"CUSTODIO",IF(F249=BD!$C$14,"DTI",IF(F249=BD!$C$15,D249&amp;"/ CUSTODIO",IF(F249=BD!$C$16,D249&amp;"/ CUSTODIO / DTI")))))</f>
        <v>0</v>
      </c>
      <c r="F249" s="12" t="s">
        <v>1214</v>
      </c>
      <c r="G249" s="12" t="s">
        <v>202</v>
      </c>
      <c r="H249" s="51" t="b">
        <f>IF(F249=BD!$C$13,"X",IF(F249=BD!$C$15,"X",IF(F249=BD!$C$16,"X")))</f>
        <v>0</v>
      </c>
      <c r="I249" s="85" t="s">
        <v>1140</v>
      </c>
      <c r="J249" s="93" t="s">
        <v>1190</v>
      </c>
      <c r="K249" s="13" t="s">
        <v>209</v>
      </c>
      <c r="L249" s="2"/>
      <c r="M249" s="21" t="s">
        <v>864</v>
      </c>
      <c r="N249" s="2"/>
      <c r="O249" s="2" t="s">
        <v>595</v>
      </c>
      <c r="P249" s="21" t="s">
        <v>596</v>
      </c>
      <c r="Q249" s="25" t="s">
        <v>208</v>
      </c>
      <c r="R249" s="21" t="s">
        <v>597</v>
      </c>
      <c r="S249" s="104">
        <v>2016</v>
      </c>
      <c r="T249" s="100" t="s">
        <v>1109</v>
      </c>
      <c r="U249" s="101" t="s">
        <v>1110</v>
      </c>
      <c r="V249" s="100" t="s">
        <v>1110</v>
      </c>
      <c r="W249" s="105" t="s">
        <v>1111</v>
      </c>
      <c r="X249" s="105" t="s">
        <v>1122</v>
      </c>
      <c r="Y249" s="62" t="str">
        <f t="shared" si="23"/>
        <v>INDEFINIDA</v>
      </c>
      <c r="Z249" s="30" t="str">
        <f t="shared" si="26"/>
        <v>CLASIFICADA</v>
      </c>
      <c r="AA249" s="29" t="str">
        <f t="shared" si="22"/>
        <v>TOTAL</v>
      </c>
      <c r="AB249" s="30" t="str">
        <f>IFERROR(VLOOKUP(W249,BD!$G$6:$H$8,2,0),"PENDIENTE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49" s="30" t="str">
        <f>IFERROR(VLOOKUP(#REF!,BD!$K$6:$L$8,2,0),"NO APLICA")</f>
        <v>NO APLICA</v>
      </c>
      <c r="AD249" s="58" t="str">
        <f t="shared" si="27"/>
        <v>Constitución Política de Colombia [Const.], 1991, art. 15.</v>
      </c>
    </row>
    <row r="250" spans="1:30" ht="102" x14ac:dyDescent="0.2">
      <c r="A250" s="43">
        <v>244</v>
      </c>
      <c r="B250" s="7" t="s">
        <v>855</v>
      </c>
      <c r="C250" s="3" t="s">
        <v>593</v>
      </c>
      <c r="D250" s="12" t="s">
        <v>202</v>
      </c>
      <c r="E250" s="26" t="str">
        <f>IF(F250=BD!$C$12,'Matriz Final'!D250,IF(F250=BD!$C$13,"CUSTODIO",IF(F250=BD!$C$14,"DTI",IF(F250=BD!$C$15,D250&amp;"/ CUSTODIO",IF(F250=BD!$C$16,D250&amp;"/ CUSTODIO / DTI")))))</f>
        <v>DTI</v>
      </c>
      <c r="F250" s="12" t="s">
        <v>1142</v>
      </c>
      <c r="G250" s="12" t="s">
        <v>202</v>
      </c>
      <c r="H250" s="51" t="b">
        <f>IF(F250=BD!$C$13,"X",IF(F250=BD!$C$15,"X",IF(F250=BD!$C$16,"X")))</f>
        <v>0</v>
      </c>
      <c r="I250" s="85" t="s">
        <v>1140</v>
      </c>
      <c r="J250" s="87" t="s">
        <v>1190</v>
      </c>
      <c r="K250" s="13" t="s">
        <v>20</v>
      </c>
      <c r="L250" s="21" t="s">
        <v>213</v>
      </c>
      <c r="M250" s="21" t="s">
        <v>865</v>
      </c>
      <c r="N250" s="2"/>
      <c r="O250" s="2" t="s">
        <v>595</v>
      </c>
      <c r="P250" s="21" t="s">
        <v>647</v>
      </c>
      <c r="Q250" s="25" t="s">
        <v>212</v>
      </c>
      <c r="R250" s="21" t="s">
        <v>772</v>
      </c>
      <c r="S250" s="100">
        <v>2023</v>
      </c>
      <c r="T250" s="101" t="s">
        <v>1118</v>
      </c>
      <c r="U250" s="100" t="s">
        <v>1119</v>
      </c>
      <c r="V250" s="105" t="s">
        <v>1119</v>
      </c>
      <c r="W250" s="105" t="s">
        <v>1120</v>
      </c>
      <c r="X250" s="105" t="s">
        <v>1115</v>
      </c>
      <c r="Y250" s="62" t="str">
        <f t="shared" si="23"/>
        <v>INDEFINIDA</v>
      </c>
      <c r="Z250" s="30" t="str">
        <f>IF(S250&lt;&gt;"",IF(S250&lt;&gt;"PÚBLICA","CLASIFICADA","PÚBLICA"),"PENDIENTE CLASIFICAR POR CONFIDENCIALIDAD")</f>
        <v>CLASIFICADA</v>
      </c>
      <c r="AA250" s="29" t="str">
        <f t="shared" si="22"/>
        <v>TOTAL</v>
      </c>
      <c r="AB250" s="30" t="str">
        <f>IFERROR(VLOOKUP(V250,BD!$G$6:$H$8,2,0),"PENDIENTE TIPO DE INFORMACIÓN CONTENIDA")</f>
        <v>PENDIENTE TIPO DE INFORMACIÓN CONTENIDA</v>
      </c>
      <c r="AC250" s="30" t="str">
        <f>IFERROR(VLOOKUP(W250,BD!$K$6:$L$8,2,0),"NO APLICA")</f>
        <v>NO APLICA</v>
      </c>
      <c r="AD250" s="58" t="str">
        <f>IF(LEFT(V250,9)="Numeral_A","Constitución Política de Colombia [Const.], 1991, art. 15.",IF(LEFT(V250,9)="Numeral_C","Ley 256 de 1996 (Normas sobre competencia desleal). Artículo 16: Violación de Secretos.","NO APLICA"))</f>
        <v>NO APLICA</v>
      </c>
    </row>
    <row r="251" spans="1:30" ht="90" x14ac:dyDescent="0.2">
      <c r="A251" s="43">
        <v>245</v>
      </c>
      <c r="B251" s="7" t="s">
        <v>855</v>
      </c>
      <c r="C251" s="3" t="s">
        <v>593</v>
      </c>
      <c r="D251" s="12" t="s">
        <v>202</v>
      </c>
      <c r="E251" s="26" t="b">
        <f>IF(F251=BD!$C$12,'Matriz Final'!D251,IF(F251=BD!$C$13,"CUSTODIO",IF(F251=BD!$C$14,"DTI",IF(F251=BD!$C$15,D251&amp;"/ CUSTODIO",IF(F251=BD!$C$16,D251&amp;"/ CUSTODIO / DTI")))))</f>
        <v>0</v>
      </c>
      <c r="F251" s="12" t="s">
        <v>1173</v>
      </c>
      <c r="G251" s="12" t="s">
        <v>202</v>
      </c>
      <c r="H251" s="51" t="b">
        <f>IF(F251=BD!$C$13,"X",IF(F251=BD!$C$15,"X",IF(F251=BD!$C$16,"X")))</f>
        <v>0</v>
      </c>
      <c r="I251" s="85" t="s">
        <v>1148</v>
      </c>
      <c r="J251" s="87" t="s">
        <v>1163</v>
      </c>
      <c r="K251" s="13" t="s">
        <v>20</v>
      </c>
      <c r="L251" s="21" t="s">
        <v>214</v>
      </c>
      <c r="M251" s="21" t="s">
        <v>866</v>
      </c>
      <c r="N251" s="2"/>
      <c r="O251" s="2" t="s">
        <v>595</v>
      </c>
      <c r="P251" s="21" t="s">
        <v>596</v>
      </c>
      <c r="Q251" s="25" t="s">
        <v>212</v>
      </c>
      <c r="R251" s="21" t="s">
        <v>597</v>
      </c>
      <c r="S251" s="100">
        <v>2008</v>
      </c>
      <c r="T251" s="101" t="s">
        <v>1118</v>
      </c>
      <c r="U251" s="100" t="s">
        <v>1119</v>
      </c>
      <c r="V251" s="105" t="s">
        <v>1119</v>
      </c>
      <c r="W251" s="105" t="s">
        <v>1120</v>
      </c>
      <c r="X251" s="105" t="s">
        <v>1115</v>
      </c>
      <c r="Y251" s="62" t="str">
        <f t="shared" si="23"/>
        <v>INDEFINIDA</v>
      </c>
      <c r="Z251" s="30" t="str">
        <f>IF(S251&lt;&gt;"",IF(S251&lt;&gt;"PÚBLICA","CLASIFICADA","PÚBLICA"),"PENDIENTE CLASIFICAR POR CONFIDENCIALIDAD")</f>
        <v>CLASIFICADA</v>
      </c>
      <c r="AA251" s="29" t="str">
        <f t="shared" si="22"/>
        <v>TOTAL</v>
      </c>
      <c r="AB251" s="30" t="str">
        <f>IFERROR(VLOOKUP(V251,BD!$G$6:$H$8,2,0),"PENDIENTE TIPO DE INFORMACIÓN CONTENIDA")</f>
        <v>PENDIENTE TIPO DE INFORMACIÓN CONTENIDA</v>
      </c>
      <c r="AC251" s="30" t="str">
        <f>IFERROR(VLOOKUP(W251,BD!$K$6:$L$8,2,0),"NO APLICA")</f>
        <v>NO APLICA</v>
      </c>
      <c r="AD251" s="58" t="str">
        <f>IF(LEFT(V251,9)="Numeral_A","Constitución Política de Colombia [Const.], 1991, art. 15.",IF(LEFT(V251,9)="Numeral_C","Ley 256 de 1996 (Normas sobre competencia desleal). Artículo 16: Violación de Secretos.","NO APLICA"))</f>
        <v>NO APLICA</v>
      </c>
    </row>
    <row r="252" spans="1:30" ht="90" x14ac:dyDescent="0.2">
      <c r="A252" s="43">
        <v>246</v>
      </c>
      <c r="B252" s="7" t="s">
        <v>855</v>
      </c>
      <c r="C252" s="3" t="s">
        <v>593</v>
      </c>
      <c r="D252" s="12" t="s">
        <v>202</v>
      </c>
      <c r="E252" s="26" t="b">
        <f>IF(F252=BD!$C$12,'Matriz Final'!D252,IF(F252=BD!$C$13,"CUSTODIO",IF(F252=BD!$C$14,"DTI",IF(F252=BD!$C$15,D252&amp;"/ CUSTODIO",IF(F252=BD!$C$16,D252&amp;"/ CUSTODIO / DTI")))))</f>
        <v>0</v>
      </c>
      <c r="F252" s="12" t="s">
        <v>1173</v>
      </c>
      <c r="G252" s="12" t="s">
        <v>202</v>
      </c>
      <c r="H252" s="51" t="b">
        <f>IF(F252=BD!$C$13,"X",IF(F252=BD!$C$15,"X",IF(F252=BD!$C$16,"X")))</f>
        <v>0</v>
      </c>
      <c r="I252" s="85" t="s">
        <v>1148</v>
      </c>
      <c r="J252" s="87" t="s">
        <v>1163</v>
      </c>
      <c r="K252" s="13" t="s">
        <v>20</v>
      </c>
      <c r="L252" s="21" t="s">
        <v>215</v>
      </c>
      <c r="M252" s="21" t="s">
        <v>867</v>
      </c>
      <c r="N252" s="2"/>
      <c r="O252" s="2" t="s">
        <v>595</v>
      </c>
      <c r="P252" s="21" t="s">
        <v>596</v>
      </c>
      <c r="Q252" s="25" t="s">
        <v>212</v>
      </c>
      <c r="R252" s="21" t="s">
        <v>597</v>
      </c>
      <c r="S252" s="100">
        <v>2008</v>
      </c>
      <c r="T252" s="101" t="s">
        <v>1118</v>
      </c>
      <c r="U252" s="100" t="s">
        <v>1119</v>
      </c>
      <c r="V252" s="105" t="s">
        <v>1119</v>
      </c>
      <c r="W252" s="105" t="s">
        <v>1120</v>
      </c>
      <c r="X252" s="105" t="s">
        <v>1115</v>
      </c>
      <c r="Y252" s="62" t="str">
        <f t="shared" si="23"/>
        <v>INDEFINIDA</v>
      </c>
      <c r="Z252" s="30" t="str">
        <f>IF(S252&lt;&gt;"",IF(S252&lt;&gt;"PÚBLICA","CLASIFICADA","PÚBLICA"),"PENDIENTE CLASIFICAR POR CONFIDENCIALIDAD")</f>
        <v>CLASIFICADA</v>
      </c>
      <c r="AA252" s="29" t="str">
        <f t="shared" si="22"/>
        <v>TOTAL</v>
      </c>
      <c r="AB252" s="30" t="str">
        <f>IFERROR(VLOOKUP(V252,BD!$G$6:$H$8,2,0),"PENDIENTE TIPO DE INFORMACIÓN CONTENIDA")</f>
        <v>PENDIENTE TIPO DE INFORMACIÓN CONTENIDA</v>
      </c>
      <c r="AC252" s="30" t="str">
        <f>IFERROR(VLOOKUP(W252,BD!$K$6:$L$8,2,0),"NO APLICA")</f>
        <v>NO APLICA</v>
      </c>
      <c r="AD252" s="58" t="str">
        <f>IF(LEFT(V252,9)="Numeral_A","Constitución Política de Colombia [Const.], 1991, art. 15.",IF(LEFT(V252,9)="Numeral_C","Ley 256 de 1996 (Normas sobre competencia desleal). Artículo 16: Violación de Secretos.","NO APLICA"))</f>
        <v>NO APLICA</v>
      </c>
    </row>
    <row r="253" spans="1:30" ht="90" x14ac:dyDescent="0.2">
      <c r="A253" s="43">
        <v>247</v>
      </c>
      <c r="B253" s="7" t="s">
        <v>855</v>
      </c>
      <c r="C253" s="3" t="s">
        <v>593</v>
      </c>
      <c r="D253" s="12" t="s">
        <v>202</v>
      </c>
      <c r="E253" s="26" t="str">
        <f>IF(F253=BD!$C$12,'Matriz Final'!D253,IF(F253=BD!$C$13,"CUSTODIO",IF(F253=BD!$C$14,"DTI",IF(F253=BD!$C$15,D253&amp;"/ CUSTODIO",IF(F253=BD!$C$16,D253&amp;"/ CUSTODIO / DTI")))))</f>
        <v>DTI</v>
      </c>
      <c r="F253" s="12" t="s">
        <v>1142</v>
      </c>
      <c r="G253" s="12" t="s">
        <v>202</v>
      </c>
      <c r="H253" s="51" t="b">
        <f>IF(F253=BD!$C$13,"X",IF(F253=BD!$C$15,"X",IF(F253=BD!$C$16,"X")))</f>
        <v>0</v>
      </c>
      <c r="I253" s="85" t="s">
        <v>1140</v>
      </c>
      <c r="J253" s="87" t="s">
        <v>1190</v>
      </c>
      <c r="K253" s="13" t="s">
        <v>20</v>
      </c>
      <c r="L253" s="21" t="s">
        <v>216</v>
      </c>
      <c r="M253" s="21" t="s">
        <v>868</v>
      </c>
      <c r="N253" s="2"/>
      <c r="O253" s="2" t="s">
        <v>595</v>
      </c>
      <c r="P253" s="21" t="s">
        <v>647</v>
      </c>
      <c r="Q253" s="25" t="s">
        <v>212</v>
      </c>
      <c r="R253" s="21" t="s">
        <v>597</v>
      </c>
      <c r="S253" s="100">
        <v>2023</v>
      </c>
      <c r="T253" s="101" t="s">
        <v>1118</v>
      </c>
      <c r="U253" s="100" t="s">
        <v>1119</v>
      </c>
      <c r="V253" s="105" t="s">
        <v>1119</v>
      </c>
      <c r="W253" s="105" t="s">
        <v>1120</v>
      </c>
      <c r="X253" s="105" t="s">
        <v>1115</v>
      </c>
      <c r="Y253" s="62" t="str">
        <f t="shared" si="23"/>
        <v>INDEFINIDA</v>
      </c>
      <c r="Z253" s="30" t="str">
        <f>IF(S253&lt;&gt;"",IF(S253&lt;&gt;"PÚBLICA","CLASIFICADA","PÚBLICA"),"PENDIENTE CLASIFICAR POR CONFIDENCIALIDAD")</f>
        <v>CLASIFICADA</v>
      </c>
      <c r="AA253" s="29" t="str">
        <f t="shared" si="22"/>
        <v>TOTAL</v>
      </c>
      <c r="AB253" s="30" t="str">
        <f>IFERROR(VLOOKUP(V253,BD!$G$6:$H$8,2,0),"PENDIENTE TIPO DE INFORMACIÓN CONTENIDA")</f>
        <v>PENDIENTE TIPO DE INFORMACIÓN CONTENIDA</v>
      </c>
      <c r="AC253" s="30" t="str">
        <f>IFERROR(VLOOKUP(W253,BD!$K$6:$L$8,2,0),"NO APLICA")</f>
        <v>NO APLICA</v>
      </c>
      <c r="AD253" s="58" t="str">
        <f>IF(LEFT(V253,9)="Numeral_A","Constitución Política de Colombia [Const.], 1991, art. 15.",IF(LEFT(V253,9)="Numeral_C","Ley 256 de 1996 (Normas sobre competencia desleal). Artículo 16: Violación de Secretos.","NO APLICA"))</f>
        <v>NO APLICA</v>
      </c>
    </row>
    <row r="254" spans="1:30" ht="90" x14ac:dyDescent="0.2">
      <c r="A254" s="43">
        <v>248</v>
      </c>
      <c r="B254" s="7" t="s">
        <v>855</v>
      </c>
      <c r="C254" s="3" t="s">
        <v>593</v>
      </c>
      <c r="D254" s="12" t="s">
        <v>202</v>
      </c>
      <c r="E254" s="26" t="str">
        <f>IF(F254=BD!$C$12,'Matriz Final'!D254,IF(F254=BD!$C$13,"CUSTODIO",IF(F254=BD!$C$14,"DTI",IF(F254=BD!$C$15,D254&amp;"/ CUSTODIO",IF(F254=BD!$C$16,D254&amp;"/ CUSTODIO / DTI")))))</f>
        <v>DTI</v>
      </c>
      <c r="F254" s="12" t="s">
        <v>1142</v>
      </c>
      <c r="G254" s="12" t="s">
        <v>202</v>
      </c>
      <c r="H254" s="51" t="b">
        <f>IF(F254=BD!$C$13,"X",IF(F254=BD!$C$15,"X",IF(F254=BD!$C$16,"X")))</f>
        <v>0</v>
      </c>
      <c r="I254" s="85" t="s">
        <v>1148</v>
      </c>
      <c r="J254" s="87" t="s">
        <v>1163</v>
      </c>
      <c r="K254" s="13" t="s">
        <v>20</v>
      </c>
      <c r="L254" s="21" t="s">
        <v>217</v>
      </c>
      <c r="M254" s="21" t="s">
        <v>869</v>
      </c>
      <c r="N254" s="2"/>
      <c r="O254" s="2" t="s">
        <v>595</v>
      </c>
      <c r="P254" s="21" t="s">
        <v>596</v>
      </c>
      <c r="Q254" s="25" t="s">
        <v>212</v>
      </c>
      <c r="R254" s="21" t="s">
        <v>597</v>
      </c>
      <c r="S254" s="100">
        <v>2021</v>
      </c>
      <c r="T254" s="101" t="s">
        <v>1118</v>
      </c>
      <c r="U254" s="100" t="s">
        <v>1119</v>
      </c>
      <c r="V254" s="105" t="s">
        <v>1119</v>
      </c>
      <c r="W254" s="105" t="s">
        <v>1120</v>
      </c>
      <c r="X254" s="105" t="s">
        <v>1115</v>
      </c>
      <c r="Y254" s="62" t="str">
        <f t="shared" si="23"/>
        <v>INDEFINIDA</v>
      </c>
      <c r="Z254" s="30" t="str">
        <f>IF(S254&lt;&gt;"",IF(S254&lt;&gt;"PÚBLICA","CLASIFICADA","PÚBLICA"),"PENDIENTE CLASIFICAR POR CONFIDENCIALIDAD")</f>
        <v>CLASIFICADA</v>
      </c>
      <c r="AA254" s="29" t="str">
        <f t="shared" si="22"/>
        <v>TOTAL</v>
      </c>
      <c r="AB254" s="30" t="str">
        <f>IFERROR(VLOOKUP(V254,BD!$G$6:$H$8,2,0),"PENDIENTE TIPO DE INFORMACIÓN CONTENIDA")</f>
        <v>PENDIENTE TIPO DE INFORMACIÓN CONTENIDA</v>
      </c>
      <c r="AC254" s="30" t="str">
        <f>IFERROR(VLOOKUP(W254,BD!$K$6:$L$8,2,0),"NO APLICA")</f>
        <v>NO APLICA</v>
      </c>
      <c r="AD254" s="58" t="str">
        <f>IF(LEFT(V254,9)="Numeral_A","Constitución Política de Colombia [Const.], 1991, art. 15.",IF(LEFT(V254,9)="Numeral_C","Ley 256 de 1996 (Normas sobre competencia desleal). Artículo 16: Violación de Secretos.","NO APLICA"))</f>
        <v>NO APLICA</v>
      </c>
    </row>
    <row r="255" spans="1:30" ht="90.75" thickBot="1" x14ac:dyDescent="0.25">
      <c r="A255" s="43">
        <v>249</v>
      </c>
      <c r="B255" s="7" t="s">
        <v>855</v>
      </c>
      <c r="C255" s="3" t="s">
        <v>593</v>
      </c>
      <c r="D255" s="12" t="s">
        <v>202</v>
      </c>
      <c r="E255" s="26" t="str">
        <f>IF(F255=BD!$C$12,'Matriz Final'!D255,IF(F255=BD!$C$13,"CUSTODIO",IF(F255=BD!$C$14,"DTI",IF(F255=BD!$C$15,D255&amp;"/ CUSTODIO",IF(F255=BD!$C$16,D255&amp;"/ CUSTODIO / DTI")))))</f>
        <v>DTI</v>
      </c>
      <c r="F255" s="12" t="s">
        <v>1142</v>
      </c>
      <c r="G255" s="12" t="s">
        <v>202</v>
      </c>
      <c r="H255" s="51" t="b">
        <f>IF(F255=BD!$C$13,"X",IF(F255=BD!$C$15,"X",IF(F255=BD!$C$16,"X")))</f>
        <v>0</v>
      </c>
      <c r="I255" s="85" t="s">
        <v>1148</v>
      </c>
      <c r="J255" s="87"/>
      <c r="K255" s="13" t="s">
        <v>20</v>
      </c>
      <c r="L255" s="21" t="s">
        <v>218</v>
      </c>
      <c r="M255" s="21" t="s">
        <v>870</v>
      </c>
      <c r="N255" s="2"/>
      <c r="O255" s="2" t="s">
        <v>595</v>
      </c>
      <c r="P255" s="21" t="s">
        <v>596</v>
      </c>
      <c r="Q255" s="25" t="s">
        <v>212</v>
      </c>
      <c r="R255" s="21" t="s">
        <v>597</v>
      </c>
      <c r="S255" s="104">
        <v>2023</v>
      </c>
      <c r="T255" s="100" t="s">
        <v>1118</v>
      </c>
      <c r="U255" s="101" t="s">
        <v>1119</v>
      </c>
      <c r="V255" s="100" t="s">
        <v>1119</v>
      </c>
      <c r="W255" s="105" t="s">
        <v>1120</v>
      </c>
      <c r="X255" s="105" t="s">
        <v>1115</v>
      </c>
      <c r="Y255" s="62" t="str">
        <f t="shared" si="23"/>
        <v>INDEFINIDA</v>
      </c>
      <c r="Z255" s="30" t="str">
        <f t="shared" ref="Z255:Z275" si="28">IF(T255&lt;&gt;"",IF(T255&lt;&gt;"PÚBLICA","CLASIFICADA","PÚBLICA"),"PENDIENTE CLASIFICAR POR CONFIDENCIALIDAD")</f>
        <v>CLASIFICADA</v>
      </c>
      <c r="AA255" s="29" t="str">
        <f t="shared" si="22"/>
        <v>TOTAL</v>
      </c>
      <c r="AB255" s="30" t="str">
        <f>IFERROR(VLOOKUP(W255,BD!$G$6:$H$8,2,0),"PENDIENTE TIPO DE INFORMACIÓN CONTENIDA")</f>
        <v>Art. 18, Ley 1712 de 2014. Num. c: Los secretos comerciales, industriales y profesionales.</v>
      </c>
      <c r="AC255" s="30" t="str">
        <f>IFERROR(VLOOKUP(#REF!,BD!$K$6:$L$8,2,0),"NO APLICA")</f>
        <v>NO APLICA</v>
      </c>
      <c r="AD255" s="58" t="str">
        <f t="shared" ref="AD255:AD275" si="29">IF(LEFT(W255,9)="Numeral_A","Constitución Política de Colombia [Const.], 1991, art. 15.",IF(LEFT(W255,9)="Numeral_C","Ley 256 de 1996 (Normas sobre competencia desleal). Artículo 16: Violación de Secretos.","NO APLICA"))</f>
        <v>Ley 256 de 1996 (Normas sobre competencia desleal). Artículo 16: Violación de Secretos.</v>
      </c>
    </row>
    <row r="256" spans="1:30" ht="115.5" thickBot="1" x14ac:dyDescent="0.25">
      <c r="A256" s="43">
        <v>250</v>
      </c>
      <c r="B256" s="7" t="s">
        <v>855</v>
      </c>
      <c r="C256" s="3" t="s">
        <v>593</v>
      </c>
      <c r="D256" s="12" t="s">
        <v>202</v>
      </c>
      <c r="E256" s="26" t="str">
        <f>IF(F256=BD!$C$12,'Matriz Final'!D256,IF(F256=BD!$C$13,"CUSTODIO",IF(F256=BD!$C$14,"DTI",IF(F256=BD!$C$15,D256&amp;"/ CUSTODIO",IF(F256=BD!$C$16,D256&amp;"/ CUSTODIO / DTI")))))</f>
        <v>DTI</v>
      </c>
      <c r="F256" s="12" t="s">
        <v>1142</v>
      </c>
      <c r="G256" s="12" t="s">
        <v>202</v>
      </c>
      <c r="H256" s="51" t="b">
        <f>IF(F256=BD!$C$13,"X",IF(F256=BD!$C$15,"X",IF(F256=BD!$C$16,"X")))</f>
        <v>0</v>
      </c>
      <c r="I256" s="85" t="s">
        <v>1148</v>
      </c>
      <c r="J256" s="87" t="s">
        <v>1215</v>
      </c>
      <c r="K256" s="13" t="s">
        <v>20</v>
      </c>
      <c r="L256" s="22" t="s">
        <v>219</v>
      </c>
      <c r="M256" s="22" t="s">
        <v>871</v>
      </c>
      <c r="N256" s="2"/>
      <c r="O256" s="2" t="s">
        <v>595</v>
      </c>
      <c r="P256" s="21" t="s">
        <v>647</v>
      </c>
      <c r="Q256" s="25" t="s">
        <v>212</v>
      </c>
      <c r="R256" s="21" t="s">
        <v>597</v>
      </c>
      <c r="S256" s="115">
        <v>2022</v>
      </c>
      <c r="T256" s="100" t="s">
        <v>1118</v>
      </c>
      <c r="U256" s="101" t="s">
        <v>1119</v>
      </c>
      <c r="V256" s="100" t="s">
        <v>1119</v>
      </c>
      <c r="W256" s="106" t="s">
        <v>1120</v>
      </c>
      <c r="X256" s="105" t="s">
        <v>1115</v>
      </c>
      <c r="Y256" s="62" t="str">
        <f t="shared" si="23"/>
        <v>INDEFINIDA</v>
      </c>
      <c r="Z256" s="30" t="str">
        <f t="shared" si="28"/>
        <v>CLASIFICADA</v>
      </c>
      <c r="AA256" s="29" t="str">
        <f t="shared" si="22"/>
        <v>TOTAL</v>
      </c>
      <c r="AB256" s="30" t="str">
        <f>IFERROR(VLOOKUP(W256,BD!$G$6:$H$8,2,0),"PENDIENTE TIPO DE INFORMACIÓN CONTENIDA")</f>
        <v>Art. 18, Ley 1712 de 2014. Num. c: Los secretos comerciales, industriales y profesionales.</v>
      </c>
      <c r="AC256" s="30" t="str">
        <f>IFERROR(VLOOKUP(#REF!,BD!$K$6:$L$8,2,0),"NO APLICA")</f>
        <v>NO APLICA</v>
      </c>
      <c r="AD256" s="58" t="str">
        <f t="shared" si="29"/>
        <v>Ley 256 de 1996 (Normas sobre competencia desleal). Artículo 16: Violación de Secretos.</v>
      </c>
    </row>
    <row r="257" spans="1:30" ht="90" x14ac:dyDescent="0.2">
      <c r="A257" s="43">
        <v>251</v>
      </c>
      <c r="B257" s="7" t="s">
        <v>855</v>
      </c>
      <c r="C257" s="3" t="s">
        <v>593</v>
      </c>
      <c r="D257" s="12" t="s">
        <v>202</v>
      </c>
      <c r="E257" s="26" t="str">
        <f>IF(F257=BD!$C$12,'Matriz Final'!D257,IF(F257=BD!$C$13,"CUSTODIO",IF(F257=BD!$C$14,"DTI",IF(F257=BD!$C$15,D257&amp;"/ CUSTODIO",IF(F257=BD!$C$16,D257&amp;"/ CUSTODIO / DTI")))))</f>
        <v>DTI</v>
      </c>
      <c r="F257" s="12" t="s">
        <v>1142</v>
      </c>
      <c r="G257" s="12" t="s">
        <v>202</v>
      </c>
      <c r="H257" s="51" t="b">
        <f>IF(F257=BD!$C$13,"X",IF(F257=BD!$C$15,"X",IF(F257=BD!$C$16,"X")))</f>
        <v>0</v>
      </c>
      <c r="I257" s="85" t="s">
        <v>1148</v>
      </c>
      <c r="J257" s="87" t="s">
        <v>1163</v>
      </c>
      <c r="K257" s="13" t="s">
        <v>205</v>
      </c>
      <c r="L257" s="2"/>
      <c r="M257" s="21" t="s">
        <v>872</v>
      </c>
      <c r="N257" s="2"/>
      <c r="O257" s="2" t="s">
        <v>595</v>
      </c>
      <c r="P257" s="21" t="s">
        <v>596</v>
      </c>
      <c r="Q257" s="25" t="s">
        <v>204</v>
      </c>
      <c r="R257" s="21" t="s">
        <v>597</v>
      </c>
      <c r="S257" s="104">
        <v>1991</v>
      </c>
      <c r="T257" s="100" t="s">
        <v>1118</v>
      </c>
      <c r="U257" s="101" t="s">
        <v>1110</v>
      </c>
      <c r="V257" s="100" t="s">
        <v>1110</v>
      </c>
      <c r="W257" s="105" t="s">
        <v>1120</v>
      </c>
      <c r="X257" s="105" t="s">
        <v>1115</v>
      </c>
      <c r="Y257" s="62" t="str">
        <f t="shared" si="23"/>
        <v>INDEFINIDA</v>
      </c>
      <c r="Z257" s="30" t="str">
        <f t="shared" si="28"/>
        <v>CLASIFICADA</v>
      </c>
      <c r="AA257" s="29" t="str">
        <f t="shared" si="22"/>
        <v>TOTAL</v>
      </c>
      <c r="AB257" s="30" t="str">
        <f>IFERROR(VLOOKUP(W257,BD!$G$6:$H$8,2,0),"PENDIENTE TIPO DE INFORMACIÓN CONTENIDA")</f>
        <v>Art. 18, Ley 1712 de 2014. Num. c: Los secretos comerciales, industriales y profesionales.</v>
      </c>
      <c r="AC257" s="30" t="str">
        <f>IFERROR(VLOOKUP(#REF!,BD!$K$6:$L$8,2,0),"NO APLICA")</f>
        <v>NO APLICA</v>
      </c>
      <c r="AD257" s="58" t="str">
        <f t="shared" si="29"/>
        <v>Ley 256 de 1996 (Normas sobre competencia desleal). Artículo 16: Violación de Secretos.</v>
      </c>
    </row>
    <row r="258" spans="1:30" ht="114.75" x14ac:dyDescent="0.2">
      <c r="A258" s="43">
        <v>252</v>
      </c>
      <c r="B258" s="7" t="s">
        <v>873</v>
      </c>
      <c r="C258" s="3" t="s">
        <v>593</v>
      </c>
      <c r="D258" s="12" t="s">
        <v>546</v>
      </c>
      <c r="E258" s="26" t="str">
        <f>IF(F258=BD!$C$12,'Matriz Final'!D258,IF(F258=BD!$C$13,"CUSTODIO",IF(F258=BD!$C$14,"DTI",IF(F258=BD!$C$15,D258&amp;"/ CUSTODIO",IF(F258=BD!$C$16,D258&amp;"/ CUSTODIO / DTI")))))</f>
        <v xml:space="preserve">VICEPRESIDENCIA JURIDICA - SECRETARIA GENERAL </v>
      </c>
      <c r="F258" s="12" t="s">
        <v>1136</v>
      </c>
      <c r="G258" s="12" t="s">
        <v>546</v>
      </c>
      <c r="H258" s="51" t="b">
        <f>IF(F258=BD!$C$13,"X",IF(F258=BD!$C$15,"X",IF(F258=BD!$C$16,"X")))</f>
        <v>0</v>
      </c>
      <c r="I258" s="85"/>
      <c r="J258" s="87"/>
      <c r="K258" s="13" t="s">
        <v>84</v>
      </c>
      <c r="L258" s="21" t="s">
        <v>559</v>
      </c>
      <c r="M258" s="21" t="s">
        <v>874</v>
      </c>
      <c r="N258" s="2"/>
      <c r="O258" s="2" t="s">
        <v>595</v>
      </c>
      <c r="P258" s="21" t="s">
        <v>643</v>
      </c>
      <c r="Q258" s="25" t="s">
        <v>83</v>
      </c>
      <c r="R258" s="21"/>
      <c r="S258" s="104">
        <v>1991</v>
      </c>
      <c r="T258" s="100" t="s">
        <v>1109</v>
      </c>
      <c r="U258" s="101" t="s">
        <v>1110</v>
      </c>
      <c r="V258" s="100" t="s">
        <v>1110</v>
      </c>
      <c r="W258" s="105" t="s">
        <v>1111</v>
      </c>
      <c r="X258" s="105" t="s">
        <v>1122</v>
      </c>
      <c r="Y258" s="62" t="str">
        <f t="shared" si="23"/>
        <v>INDEFINIDA</v>
      </c>
      <c r="Z258" s="30" t="str">
        <f t="shared" si="28"/>
        <v>CLASIFICADA</v>
      </c>
      <c r="AA258" s="29" t="str">
        <f t="shared" si="22"/>
        <v>TOTAL</v>
      </c>
      <c r="AB258" s="30" t="str">
        <f>IFERROR(VLOOKUP(W258,BD!$G$6:$H$8,2,0),"PENDIENTE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58" s="30" t="str">
        <f>IFERROR(VLOOKUP(#REF!,BD!$K$6:$L$8,2,0),"NO APLICA")</f>
        <v>NO APLICA</v>
      </c>
      <c r="AD258" s="58" t="str">
        <f t="shared" si="29"/>
        <v>Constitución Política de Colombia [Const.], 1991, art. 15.</v>
      </c>
    </row>
    <row r="259" spans="1:30" ht="114.75" x14ac:dyDescent="0.2">
      <c r="A259" s="43">
        <v>253</v>
      </c>
      <c r="B259" s="7" t="s">
        <v>873</v>
      </c>
      <c r="C259" s="3" t="s">
        <v>593</v>
      </c>
      <c r="D259" s="12" t="s">
        <v>546</v>
      </c>
      <c r="E259" s="26" t="str">
        <f>IF(F259=BD!$C$12,'Matriz Final'!D259,IF(F259=BD!$C$13,"CUSTODIO",IF(F259=BD!$C$14,"DTI",IF(F259=BD!$C$15,D259&amp;"/ CUSTODIO",IF(F259=BD!$C$16,D259&amp;"/ CUSTODIO / DTI")))))</f>
        <v xml:space="preserve">VICEPRESIDENCIA JURIDICA - SECRETARIA GENERAL </v>
      </c>
      <c r="F259" s="12" t="s">
        <v>1136</v>
      </c>
      <c r="G259" s="12" t="s">
        <v>546</v>
      </c>
      <c r="H259" s="51" t="b">
        <f>IF(F259=BD!$C$13,"X",IF(F259=BD!$C$15,"X",IF(F259=BD!$C$16,"X")))</f>
        <v>0</v>
      </c>
      <c r="I259" s="85"/>
      <c r="J259" s="87"/>
      <c r="K259" s="13" t="s">
        <v>84</v>
      </c>
      <c r="L259" s="21" t="s">
        <v>560</v>
      </c>
      <c r="M259" s="21" t="s">
        <v>875</v>
      </c>
      <c r="N259" s="2"/>
      <c r="O259" s="2" t="s">
        <v>595</v>
      </c>
      <c r="P259" s="21" t="s">
        <v>643</v>
      </c>
      <c r="Q259" s="25" t="s">
        <v>83</v>
      </c>
      <c r="R259" s="21"/>
      <c r="S259" s="104">
        <v>1991</v>
      </c>
      <c r="T259" s="100" t="s">
        <v>1109</v>
      </c>
      <c r="U259" s="101" t="s">
        <v>1110</v>
      </c>
      <c r="V259" s="100" t="s">
        <v>1110</v>
      </c>
      <c r="W259" s="105" t="s">
        <v>1111</v>
      </c>
      <c r="X259" s="105" t="s">
        <v>1122</v>
      </c>
      <c r="Y259" s="62" t="str">
        <f t="shared" si="23"/>
        <v>INDEFINIDA</v>
      </c>
      <c r="Z259" s="30" t="str">
        <f t="shared" si="28"/>
        <v>CLASIFICADA</v>
      </c>
      <c r="AA259" s="29" t="str">
        <f t="shared" si="22"/>
        <v>TOTAL</v>
      </c>
      <c r="AB259" s="30" t="str">
        <f>IFERROR(VLOOKUP(W259,BD!$G$6:$H$8,2,0),"PENDIENTE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59" s="30" t="str">
        <f>IFERROR(VLOOKUP(#REF!,BD!$K$6:$L$8,2,0),"NO APLICA")</f>
        <v>NO APLICA</v>
      </c>
      <c r="AD259" s="58" t="str">
        <f t="shared" si="29"/>
        <v>Constitución Política de Colombia [Const.], 1991, art. 15.</v>
      </c>
    </row>
    <row r="260" spans="1:30" ht="114.75" x14ac:dyDescent="0.2">
      <c r="A260" s="43">
        <v>254</v>
      </c>
      <c r="B260" s="7" t="s">
        <v>873</v>
      </c>
      <c r="C260" s="3" t="s">
        <v>593</v>
      </c>
      <c r="D260" s="12" t="s">
        <v>546</v>
      </c>
      <c r="E260" s="26" t="str">
        <f>IF(F260=BD!$C$12,'Matriz Final'!D260,IF(F260=BD!$C$13,"CUSTODIO",IF(F260=BD!$C$14,"DTI",IF(F260=BD!$C$15,D260&amp;"/ CUSTODIO",IF(F260=BD!$C$16,D260&amp;"/ CUSTODIO / DTI")))))</f>
        <v xml:space="preserve">VICEPRESIDENCIA JURIDICA - SECRETARIA GENERAL </v>
      </c>
      <c r="F260" s="12" t="s">
        <v>1136</v>
      </c>
      <c r="G260" s="12" t="s">
        <v>546</v>
      </c>
      <c r="H260" s="51" t="b">
        <f>IF(F260=BD!$C$13,"X",IF(F260=BD!$C$15,"X",IF(F260=BD!$C$16,"X")))</f>
        <v>0</v>
      </c>
      <c r="I260" s="85"/>
      <c r="J260" s="87"/>
      <c r="K260" s="13" t="s">
        <v>84</v>
      </c>
      <c r="L260" s="21" t="s">
        <v>561</v>
      </c>
      <c r="M260" s="21" t="s">
        <v>876</v>
      </c>
      <c r="N260" s="2"/>
      <c r="O260" s="2" t="s">
        <v>595</v>
      </c>
      <c r="P260" s="21" t="s">
        <v>643</v>
      </c>
      <c r="Q260" s="25" t="s">
        <v>83</v>
      </c>
      <c r="R260" s="21"/>
      <c r="S260" s="104">
        <v>1991</v>
      </c>
      <c r="T260" s="100" t="s">
        <v>1109</v>
      </c>
      <c r="U260" s="101" t="s">
        <v>1110</v>
      </c>
      <c r="V260" s="100" t="s">
        <v>1110</v>
      </c>
      <c r="W260" s="105" t="s">
        <v>1111</v>
      </c>
      <c r="X260" s="105" t="s">
        <v>1122</v>
      </c>
      <c r="Y260" s="62" t="str">
        <f t="shared" si="23"/>
        <v>INDEFINIDA</v>
      </c>
      <c r="Z260" s="30" t="str">
        <f t="shared" si="28"/>
        <v>CLASIFICADA</v>
      </c>
      <c r="AA260" s="29" t="str">
        <f t="shared" si="22"/>
        <v>TOTAL</v>
      </c>
      <c r="AB260" s="30" t="str">
        <f>IFERROR(VLOOKUP(W260,BD!$G$6:$H$8,2,0),"PENDIENTE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60" s="30" t="str">
        <f>IFERROR(VLOOKUP(#REF!,BD!$K$6:$L$8,2,0),"NO APLICA")</f>
        <v>NO APLICA</v>
      </c>
      <c r="AD260" s="58" t="str">
        <f t="shared" si="29"/>
        <v>Constitución Política de Colombia [Const.], 1991, art. 15.</v>
      </c>
    </row>
    <row r="261" spans="1:30" ht="114.75" x14ac:dyDescent="0.2">
      <c r="A261" s="43">
        <v>255</v>
      </c>
      <c r="B261" s="7" t="s">
        <v>873</v>
      </c>
      <c r="C261" s="3" t="s">
        <v>593</v>
      </c>
      <c r="D261" s="12" t="s">
        <v>546</v>
      </c>
      <c r="E261" s="26" t="str">
        <f>IF(F261=BD!$C$12,'Matriz Final'!D261,IF(F261=BD!$C$13,"CUSTODIO",IF(F261=BD!$C$14,"DTI",IF(F261=BD!$C$15,D261&amp;"/ CUSTODIO",IF(F261=BD!$C$16,D261&amp;"/ CUSTODIO / DTI")))))</f>
        <v xml:space="preserve">VICEPRESIDENCIA JURIDICA - SECRETARIA GENERAL </v>
      </c>
      <c r="F261" s="12" t="s">
        <v>1136</v>
      </c>
      <c r="G261" s="12" t="s">
        <v>546</v>
      </c>
      <c r="H261" s="51" t="b">
        <f>IF(F261=BD!$C$13,"X",IF(F261=BD!$C$15,"X",IF(F261=BD!$C$16,"X")))</f>
        <v>0</v>
      </c>
      <c r="I261" s="85"/>
      <c r="J261" s="87"/>
      <c r="K261" s="13" t="s">
        <v>84</v>
      </c>
      <c r="L261" s="21" t="s">
        <v>562</v>
      </c>
      <c r="M261" s="21" t="s">
        <v>674</v>
      </c>
      <c r="N261" s="2"/>
      <c r="O261" s="2" t="s">
        <v>595</v>
      </c>
      <c r="P261" s="21" t="s">
        <v>643</v>
      </c>
      <c r="Q261" s="25" t="s">
        <v>83</v>
      </c>
      <c r="R261" s="21"/>
      <c r="S261" s="104">
        <v>1991</v>
      </c>
      <c r="T261" s="100" t="s">
        <v>1109</v>
      </c>
      <c r="U261" s="101" t="s">
        <v>1110</v>
      </c>
      <c r="V261" s="100" t="s">
        <v>1110</v>
      </c>
      <c r="W261" s="105" t="s">
        <v>1111</v>
      </c>
      <c r="X261" s="105" t="s">
        <v>1122</v>
      </c>
      <c r="Y261" s="62" t="str">
        <f t="shared" si="23"/>
        <v>INDEFINIDA</v>
      </c>
      <c r="Z261" s="30" t="str">
        <f t="shared" si="28"/>
        <v>CLASIFICADA</v>
      </c>
      <c r="AA261" s="29" t="str">
        <f t="shared" si="22"/>
        <v>TOTAL</v>
      </c>
      <c r="AB261" s="30" t="str">
        <f>IFERROR(VLOOKUP(W261,BD!$G$6:$H$8,2,0),"PENDIENTE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61" s="30" t="str">
        <f>IFERROR(VLOOKUP(#REF!,BD!$K$6:$L$8,2,0),"NO APLICA")</f>
        <v>NO APLICA</v>
      </c>
      <c r="AD261" s="58" t="str">
        <f t="shared" si="29"/>
        <v>Constitución Política de Colombia [Const.], 1991, art. 15.</v>
      </c>
    </row>
    <row r="262" spans="1:30" ht="114.75" x14ac:dyDescent="0.2">
      <c r="A262" s="43">
        <v>256</v>
      </c>
      <c r="B262" s="7" t="s">
        <v>873</v>
      </c>
      <c r="C262" s="3" t="s">
        <v>593</v>
      </c>
      <c r="D262" s="12" t="s">
        <v>546</v>
      </c>
      <c r="E262" s="26" t="str">
        <f>IF(F262=BD!$C$12,'Matriz Final'!D262,IF(F262=BD!$C$13,"CUSTODIO",IF(F262=BD!$C$14,"DTI",IF(F262=BD!$C$15,D262&amp;"/ CUSTODIO",IF(F262=BD!$C$16,D262&amp;"/ CUSTODIO / DTI")))))</f>
        <v xml:space="preserve">VICEPRESIDENCIA JURIDICA - SECRETARIA GENERAL </v>
      </c>
      <c r="F262" s="12" t="s">
        <v>1136</v>
      </c>
      <c r="G262" s="12" t="s">
        <v>546</v>
      </c>
      <c r="H262" s="51" t="b">
        <f>IF(F262=BD!$C$13,"X",IF(F262=BD!$C$15,"X",IF(F262=BD!$C$16,"X")))</f>
        <v>0</v>
      </c>
      <c r="I262" s="85"/>
      <c r="J262" s="87"/>
      <c r="K262" s="13" t="s">
        <v>84</v>
      </c>
      <c r="L262" s="21" t="s">
        <v>563</v>
      </c>
      <c r="M262" s="21" t="s">
        <v>674</v>
      </c>
      <c r="N262" s="2"/>
      <c r="O262" s="2" t="s">
        <v>595</v>
      </c>
      <c r="P262" s="21" t="s">
        <v>643</v>
      </c>
      <c r="Q262" s="25" t="s">
        <v>83</v>
      </c>
      <c r="R262" s="21"/>
      <c r="S262" s="104">
        <v>1991</v>
      </c>
      <c r="T262" s="100" t="s">
        <v>1109</v>
      </c>
      <c r="U262" s="101" t="s">
        <v>1110</v>
      </c>
      <c r="V262" s="100" t="s">
        <v>1110</v>
      </c>
      <c r="W262" s="105" t="s">
        <v>1111</v>
      </c>
      <c r="X262" s="105" t="s">
        <v>1122</v>
      </c>
      <c r="Y262" s="62" t="str">
        <f t="shared" si="23"/>
        <v>INDEFINIDA</v>
      </c>
      <c r="Z262" s="30" t="str">
        <f t="shared" si="28"/>
        <v>CLASIFICADA</v>
      </c>
      <c r="AA262" s="29" t="str">
        <f t="shared" si="22"/>
        <v>TOTAL</v>
      </c>
      <c r="AB262" s="30" t="str">
        <f>IFERROR(VLOOKUP(W262,BD!$G$6:$H$8,2,0),"PENDIENTE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62" s="30" t="str">
        <f>IFERROR(VLOOKUP(#REF!,BD!$K$6:$L$8,2,0),"NO APLICA")</f>
        <v>NO APLICA</v>
      </c>
      <c r="AD262" s="58" t="str">
        <f t="shared" si="29"/>
        <v>Constitución Política de Colombia [Const.], 1991, art. 15.</v>
      </c>
    </row>
    <row r="263" spans="1:30" ht="114.75" x14ac:dyDescent="0.2">
      <c r="A263" s="43">
        <v>257</v>
      </c>
      <c r="B263" s="7" t="s">
        <v>873</v>
      </c>
      <c r="C263" s="3" t="s">
        <v>593</v>
      </c>
      <c r="D263" s="12" t="s">
        <v>546</v>
      </c>
      <c r="E263" s="26" t="str">
        <f>IF(F263=BD!$C$12,'Matriz Final'!D263,IF(F263=BD!$C$13,"CUSTODIO",IF(F263=BD!$C$14,"DTI",IF(F263=BD!$C$15,D263&amp;"/ CUSTODIO",IF(F263=BD!$C$16,D263&amp;"/ CUSTODIO / DTI")))))</f>
        <v xml:space="preserve">VICEPRESIDENCIA JURIDICA - SECRETARIA GENERAL </v>
      </c>
      <c r="F263" s="12" t="s">
        <v>1136</v>
      </c>
      <c r="G263" s="12" t="s">
        <v>546</v>
      </c>
      <c r="H263" s="51" t="b">
        <f>IF(F263=BD!$C$13,"X",IF(F263=BD!$C$15,"X",IF(F263=BD!$C$16,"X")))</f>
        <v>0</v>
      </c>
      <c r="I263" s="85"/>
      <c r="J263" s="87"/>
      <c r="K263" s="13" t="s">
        <v>84</v>
      </c>
      <c r="L263" s="21" t="s">
        <v>564</v>
      </c>
      <c r="M263" s="21" t="s">
        <v>877</v>
      </c>
      <c r="N263" s="2"/>
      <c r="O263" s="2" t="s">
        <v>595</v>
      </c>
      <c r="P263" s="21" t="s">
        <v>643</v>
      </c>
      <c r="Q263" s="25" t="s">
        <v>83</v>
      </c>
      <c r="R263" s="21"/>
      <c r="S263" s="104">
        <v>1991</v>
      </c>
      <c r="T263" s="100" t="s">
        <v>1109</v>
      </c>
      <c r="U263" s="101" t="s">
        <v>1110</v>
      </c>
      <c r="V263" s="100" t="s">
        <v>1110</v>
      </c>
      <c r="W263" s="105" t="s">
        <v>1111</v>
      </c>
      <c r="X263" s="105" t="s">
        <v>1122</v>
      </c>
      <c r="Y263" s="62" t="str">
        <f t="shared" si="23"/>
        <v>INDEFINIDA</v>
      </c>
      <c r="Z263" s="30" t="str">
        <f t="shared" si="28"/>
        <v>CLASIFICADA</v>
      </c>
      <c r="AA263" s="29" t="str">
        <f t="shared" ref="AA263:AA326" si="30">IF(Z263="CLASIFICADA","TOTAL","NO APLICA")</f>
        <v>TOTAL</v>
      </c>
      <c r="AB263" s="30" t="str">
        <f>IFERROR(VLOOKUP(W263,BD!$G$6:$H$8,2,0),"PENDIENTE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63" s="30" t="str">
        <f>IFERROR(VLOOKUP(#REF!,BD!$K$6:$L$8,2,0),"NO APLICA")</f>
        <v>NO APLICA</v>
      </c>
      <c r="AD263" s="58" t="str">
        <f t="shared" si="29"/>
        <v>Constitución Política de Colombia [Const.], 1991, art. 15.</v>
      </c>
    </row>
    <row r="264" spans="1:30" ht="102" thickBot="1" x14ac:dyDescent="0.25">
      <c r="A264" s="43">
        <v>258</v>
      </c>
      <c r="B264" s="7" t="s">
        <v>873</v>
      </c>
      <c r="C264" s="3" t="s">
        <v>593</v>
      </c>
      <c r="D264" s="12" t="s">
        <v>546</v>
      </c>
      <c r="E264" s="26" t="str">
        <f>IF(F264=BD!$C$12,'Matriz Final'!D264,IF(F264=BD!$C$13,"CUSTODIO",IF(F264=BD!$C$14,"DTI",IF(F264=BD!$C$15,D264&amp;"/ CUSTODIO",IF(F264=BD!$C$16,D264&amp;"/ CUSTODIO / DTI")))))</f>
        <v xml:space="preserve">VICEPRESIDENCIA JURIDICA - SECRETARIA GENERAL </v>
      </c>
      <c r="F264" s="12" t="s">
        <v>1136</v>
      </c>
      <c r="G264" s="12" t="s">
        <v>546</v>
      </c>
      <c r="H264" s="51" t="b">
        <f>IF(F264=BD!$C$13,"X",IF(F264=BD!$C$15,"X",IF(F264=BD!$C$16,"X")))</f>
        <v>0</v>
      </c>
      <c r="I264" s="85"/>
      <c r="J264" s="87"/>
      <c r="K264" s="13" t="s">
        <v>344</v>
      </c>
      <c r="L264" s="21" t="s">
        <v>345</v>
      </c>
      <c r="M264" s="21" t="s">
        <v>878</v>
      </c>
      <c r="N264" s="2"/>
      <c r="O264" s="2" t="s">
        <v>595</v>
      </c>
      <c r="P264" s="21" t="s">
        <v>596</v>
      </c>
      <c r="Q264" s="25" t="s">
        <v>343</v>
      </c>
      <c r="R264" s="21" t="s">
        <v>597</v>
      </c>
      <c r="S264" s="104">
        <v>2000</v>
      </c>
      <c r="T264" s="100" t="s">
        <v>1125</v>
      </c>
      <c r="U264" s="101" t="s">
        <v>1119</v>
      </c>
      <c r="V264" s="100" t="s">
        <v>1126</v>
      </c>
      <c r="W264" s="105" t="s">
        <v>1127</v>
      </c>
      <c r="X264" s="105"/>
      <c r="Y264" s="62" t="str">
        <f t="shared" ref="Y264:Y327" si="31">IF(Z264="CLASIFICADA","INDEFINIDA","NO APLICA")</f>
        <v>NO APLICA</v>
      </c>
      <c r="Z264" s="30" t="str">
        <f t="shared" si="28"/>
        <v>PÚBLICA</v>
      </c>
      <c r="AA264" s="29" t="str">
        <f t="shared" si="30"/>
        <v>NO APLICA</v>
      </c>
      <c r="AB264" s="30" t="str">
        <f>IFERROR(VLOOKUP(W264,BD!$G$6:$H$8,2,0),"PENDIENTE TIPO DE INFORMACIÓN CONTENIDA")</f>
        <v>NO APLICA</v>
      </c>
      <c r="AC264" s="30" t="str">
        <f>IFERROR(VLOOKUP(#REF!,BD!$K$6:$L$8,2,0),"NO APLICA")</f>
        <v>NO APLICA</v>
      </c>
      <c r="AD264" s="58" t="str">
        <f t="shared" si="29"/>
        <v>NO APLICA</v>
      </c>
    </row>
    <row r="265" spans="1:30" ht="102" thickBot="1" x14ac:dyDescent="0.25">
      <c r="A265" s="43">
        <v>259</v>
      </c>
      <c r="B265" s="7" t="s">
        <v>873</v>
      </c>
      <c r="C265" s="3" t="s">
        <v>593</v>
      </c>
      <c r="D265" s="12" t="s">
        <v>546</v>
      </c>
      <c r="E265" s="26" t="str">
        <f>IF(F265=BD!$C$12,'Matriz Final'!D265,IF(F265=BD!$C$13,"CUSTODIO",IF(F265=BD!$C$14,"DTI",IF(F265=BD!$C$15,D265&amp;"/ CUSTODIO",IF(F265=BD!$C$16,D265&amp;"/ CUSTODIO / DTI")))))</f>
        <v xml:space="preserve">VICEPRESIDENCIA JURIDICA - SECRETARIA GENERAL </v>
      </c>
      <c r="F265" s="12" t="s">
        <v>1136</v>
      </c>
      <c r="G265" s="12" t="s">
        <v>546</v>
      </c>
      <c r="H265" s="51" t="b">
        <f>IF(F265=BD!$C$13,"X",IF(F265=BD!$C$15,"X",IF(F265=BD!$C$16,"X")))</f>
        <v>0</v>
      </c>
      <c r="I265" s="85"/>
      <c r="J265" s="87"/>
      <c r="K265" s="13" t="s">
        <v>548</v>
      </c>
      <c r="L265" s="2"/>
      <c r="M265" s="21" t="s">
        <v>879</v>
      </c>
      <c r="N265" s="2"/>
      <c r="O265" s="2" t="s">
        <v>595</v>
      </c>
      <c r="P265" s="21" t="s">
        <v>643</v>
      </c>
      <c r="Q265" s="25" t="s">
        <v>547</v>
      </c>
      <c r="R265" s="21"/>
      <c r="S265" s="115">
        <v>1991</v>
      </c>
      <c r="T265" s="100" t="s">
        <v>1125</v>
      </c>
      <c r="U265" s="101" t="s">
        <v>1110</v>
      </c>
      <c r="V265" s="100" t="s">
        <v>1119</v>
      </c>
      <c r="W265" s="106" t="s">
        <v>1127</v>
      </c>
      <c r="X265" s="105"/>
      <c r="Y265" s="62" t="str">
        <f t="shared" si="31"/>
        <v>NO APLICA</v>
      </c>
      <c r="Z265" s="30" t="str">
        <f t="shared" si="28"/>
        <v>PÚBLICA</v>
      </c>
      <c r="AA265" s="29" t="str">
        <f t="shared" si="30"/>
        <v>NO APLICA</v>
      </c>
      <c r="AB265" s="30" t="str">
        <f>IFERROR(VLOOKUP(W265,BD!$G$6:$H$8,2,0),"PENDIENTE TIPO DE INFORMACIÓN CONTENIDA")</f>
        <v>NO APLICA</v>
      </c>
      <c r="AC265" s="30" t="str">
        <f>IFERROR(VLOOKUP(#REF!,BD!$K$6:$L$8,2,0),"NO APLICA")</f>
        <v>NO APLICA</v>
      </c>
      <c r="AD265" s="58" t="str">
        <f t="shared" si="29"/>
        <v>NO APLICA</v>
      </c>
    </row>
    <row r="266" spans="1:30" ht="101.25" x14ac:dyDescent="0.2">
      <c r="A266" s="43">
        <v>260</v>
      </c>
      <c r="B266" s="7" t="s">
        <v>873</v>
      </c>
      <c r="C266" s="3" t="s">
        <v>593</v>
      </c>
      <c r="D266" s="12" t="s">
        <v>546</v>
      </c>
      <c r="E266" s="26" t="str">
        <f>IF(F266=BD!$C$12,'Matriz Final'!D266,IF(F266=BD!$C$13,"CUSTODIO",IF(F266=BD!$C$14,"DTI",IF(F266=BD!$C$15,D266&amp;"/ CUSTODIO",IF(F266=BD!$C$16,D266&amp;"/ CUSTODIO / DTI")))))</f>
        <v>DTI</v>
      </c>
      <c r="F266" s="12" t="s">
        <v>1142</v>
      </c>
      <c r="G266" s="12" t="s">
        <v>546</v>
      </c>
      <c r="H266" s="51" t="b">
        <f>IF(F266=BD!$C$13,"X",IF(F266=BD!$C$15,"X",IF(F266=BD!$C$16,"X")))</f>
        <v>0</v>
      </c>
      <c r="I266" s="85" t="s">
        <v>1147</v>
      </c>
      <c r="J266" s="87" t="s">
        <v>1154</v>
      </c>
      <c r="K266" s="13" t="s">
        <v>10</v>
      </c>
      <c r="L266" s="21" t="s">
        <v>553</v>
      </c>
      <c r="M266" s="21" t="s">
        <v>880</v>
      </c>
      <c r="N266" s="2"/>
      <c r="O266" s="2" t="s">
        <v>595</v>
      </c>
      <c r="P266" s="21" t="s">
        <v>596</v>
      </c>
      <c r="Q266" s="25" t="s">
        <v>91</v>
      </c>
      <c r="R266" s="21" t="s">
        <v>597</v>
      </c>
      <c r="S266" s="104">
        <v>2011</v>
      </c>
      <c r="T266" s="100" t="s">
        <v>1118</v>
      </c>
      <c r="U266" s="101" t="s">
        <v>1110</v>
      </c>
      <c r="V266" s="100" t="s">
        <v>1119</v>
      </c>
      <c r="W266" s="105" t="s">
        <v>1120</v>
      </c>
      <c r="X266" s="105" t="s">
        <v>1115</v>
      </c>
      <c r="Y266" s="62" t="str">
        <f t="shared" si="31"/>
        <v>INDEFINIDA</v>
      </c>
      <c r="Z266" s="30" t="str">
        <f t="shared" si="28"/>
        <v>CLASIFICADA</v>
      </c>
      <c r="AA266" s="29" t="str">
        <f t="shared" si="30"/>
        <v>TOTAL</v>
      </c>
      <c r="AB266" s="30" t="str">
        <f>IFERROR(VLOOKUP(W266,BD!$G$6:$H$8,2,0),"PENDIENTE TIPO DE INFORMACIÓN CONTENIDA")</f>
        <v>Art. 18, Ley 1712 de 2014. Num. c: Los secretos comerciales, industriales y profesionales.</v>
      </c>
      <c r="AC266" s="30" t="str">
        <f>IFERROR(VLOOKUP(#REF!,BD!$K$6:$L$8,2,0),"NO APLICA")</f>
        <v>NO APLICA</v>
      </c>
      <c r="AD266" s="58" t="str">
        <f t="shared" si="29"/>
        <v>Ley 256 de 1996 (Normas sobre competencia desleal). Artículo 16: Violación de Secretos.</v>
      </c>
    </row>
    <row r="267" spans="1:30" ht="101.25" x14ac:dyDescent="0.2">
      <c r="A267" s="43">
        <v>261</v>
      </c>
      <c r="B267" s="7" t="s">
        <v>873</v>
      </c>
      <c r="C267" s="3" t="s">
        <v>593</v>
      </c>
      <c r="D267" s="12" t="s">
        <v>546</v>
      </c>
      <c r="E267" s="26" t="str">
        <f>IF(F267=BD!$C$12,'Matriz Final'!D267,IF(F267=BD!$C$13,"CUSTODIO",IF(F267=BD!$C$14,"DTI",IF(F267=BD!$C$15,D267&amp;"/ CUSTODIO",IF(F267=BD!$C$16,D267&amp;"/ CUSTODIO / DTI")))))</f>
        <v>DTI</v>
      </c>
      <c r="F267" s="12" t="s">
        <v>1142</v>
      </c>
      <c r="G267" s="12" t="s">
        <v>546</v>
      </c>
      <c r="H267" s="51" t="b">
        <f>IF(F267=BD!$C$13,"X",IF(F267=BD!$C$15,"X",IF(F267=BD!$C$16,"X")))</f>
        <v>0</v>
      </c>
      <c r="I267" s="85" t="s">
        <v>1147</v>
      </c>
      <c r="J267" s="87" t="s">
        <v>1154</v>
      </c>
      <c r="K267" s="13" t="s">
        <v>10</v>
      </c>
      <c r="L267" s="21" t="s">
        <v>521</v>
      </c>
      <c r="M267" s="21" t="s">
        <v>880</v>
      </c>
      <c r="N267" s="2"/>
      <c r="O267" s="2" t="s">
        <v>595</v>
      </c>
      <c r="P267" s="21" t="s">
        <v>596</v>
      </c>
      <c r="Q267" s="25" t="s">
        <v>520</v>
      </c>
      <c r="R267" s="21" t="s">
        <v>597</v>
      </c>
      <c r="S267" s="104">
        <v>2011</v>
      </c>
      <c r="T267" s="100" t="s">
        <v>1118</v>
      </c>
      <c r="U267" s="101" t="s">
        <v>1110</v>
      </c>
      <c r="V267" s="100" t="s">
        <v>1119</v>
      </c>
      <c r="W267" s="105" t="s">
        <v>1120</v>
      </c>
      <c r="X267" s="105" t="s">
        <v>1115</v>
      </c>
      <c r="Y267" s="62" t="str">
        <f t="shared" si="31"/>
        <v>INDEFINIDA</v>
      </c>
      <c r="Z267" s="30" t="str">
        <f t="shared" si="28"/>
        <v>CLASIFICADA</v>
      </c>
      <c r="AA267" s="29" t="str">
        <f t="shared" si="30"/>
        <v>TOTAL</v>
      </c>
      <c r="AB267" s="30" t="str">
        <f>IFERROR(VLOOKUP(W267,BD!$G$6:$H$8,2,0),"PENDIENTE TIPO DE INFORMACIÓN CONTENIDA")</f>
        <v>Art. 18, Ley 1712 de 2014. Num. c: Los secretos comerciales, industriales y profesionales.</v>
      </c>
      <c r="AC267" s="30" t="str">
        <f>IFERROR(VLOOKUP(#REF!,BD!$K$6:$L$8,2,0),"NO APLICA")</f>
        <v>NO APLICA</v>
      </c>
      <c r="AD267" s="58" t="str">
        <f t="shared" si="29"/>
        <v>Ley 256 de 1996 (Normas sobre competencia desleal). Artículo 16: Violación de Secretos.</v>
      </c>
    </row>
    <row r="268" spans="1:30" ht="101.25" x14ac:dyDescent="0.2">
      <c r="A268" s="43">
        <v>262</v>
      </c>
      <c r="B268" s="7" t="s">
        <v>873</v>
      </c>
      <c r="C268" s="3" t="s">
        <v>593</v>
      </c>
      <c r="D268" s="12" t="s">
        <v>546</v>
      </c>
      <c r="E268" s="26" t="str">
        <f>IF(F268=BD!$C$12,'Matriz Final'!D268,IF(F268=BD!$C$13,"CUSTODIO",IF(F268=BD!$C$14,"DTI",IF(F268=BD!$C$15,D268&amp;"/ CUSTODIO",IF(F268=BD!$C$16,D268&amp;"/ CUSTODIO / DTI")))))</f>
        <v>DTI</v>
      </c>
      <c r="F268" s="12" t="s">
        <v>1142</v>
      </c>
      <c r="G268" s="12" t="s">
        <v>546</v>
      </c>
      <c r="H268" s="51" t="b">
        <f>IF(F268=BD!$C$13,"X",IF(F268=BD!$C$15,"X",IF(F268=BD!$C$16,"X")))</f>
        <v>0</v>
      </c>
      <c r="I268" s="85" t="s">
        <v>1147</v>
      </c>
      <c r="J268" s="87" t="s">
        <v>1154</v>
      </c>
      <c r="K268" s="13" t="s">
        <v>10</v>
      </c>
      <c r="L268" s="21" t="s">
        <v>554</v>
      </c>
      <c r="M268" s="21" t="s">
        <v>880</v>
      </c>
      <c r="N268" s="2"/>
      <c r="O268" s="2" t="s">
        <v>595</v>
      </c>
      <c r="P268" s="21" t="s">
        <v>596</v>
      </c>
      <c r="Q268" s="25" t="s">
        <v>91</v>
      </c>
      <c r="R268" s="21" t="s">
        <v>597</v>
      </c>
      <c r="S268" s="104">
        <v>2011</v>
      </c>
      <c r="T268" s="100" t="s">
        <v>1118</v>
      </c>
      <c r="U268" s="101" t="s">
        <v>1110</v>
      </c>
      <c r="V268" s="100" t="s">
        <v>1119</v>
      </c>
      <c r="W268" s="105" t="s">
        <v>1120</v>
      </c>
      <c r="X268" s="105" t="s">
        <v>1115</v>
      </c>
      <c r="Y268" s="62" t="str">
        <f t="shared" si="31"/>
        <v>INDEFINIDA</v>
      </c>
      <c r="Z268" s="30" t="str">
        <f t="shared" si="28"/>
        <v>CLASIFICADA</v>
      </c>
      <c r="AA268" s="29" t="str">
        <f t="shared" si="30"/>
        <v>TOTAL</v>
      </c>
      <c r="AB268" s="30" t="str">
        <f>IFERROR(VLOOKUP(W268,BD!$G$6:$H$8,2,0),"PENDIENTE TIPO DE INFORMACIÓN CONTENIDA")</f>
        <v>Art. 18, Ley 1712 de 2014. Num. c: Los secretos comerciales, industriales y profesionales.</v>
      </c>
      <c r="AC268" s="30" t="str">
        <f>IFERROR(VLOOKUP(#REF!,BD!$K$6:$L$8,2,0),"NO APLICA")</f>
        <v>NO APLICA</v>
      </c>
      <c r="AD268" s="58" t="str">
        <f t="shared" si="29"/>
        <v>Ley 256 de 1996 (Normas sobre competencia desleal). Artículo 16: Violación de Secretos.</v>
      </c>
    </row>
    <row r="269" spans="1:30" ht="101.25" x14ac:dyDescent="0.2">
      <c r="A269" s="43">
        <v>263</v>
      </c>
      <c r="B269" s="7" t="s">
        <v>873</v>
      </c>
      <c r="C269" s="3" t="s">
        <v>593</v>
      </c>
      <c r="D269" s="12" t="s">
        <v>546</v>
      </c>
      <c r="E269" s="26" t="str">
        <f>IF(F269=BD!$C$12,'Matriz Final'!D269,IF(F269=BD!$C$13,"CUSTODIO",IF(F269=BD!$C$14,"DTI",IF(F269=BD!$C$15,D269&amp;"/ CUSTODIO",IF(F269=BD!$C$16,D269&amp;"/ CUSTODIO / DTI")))))</f>
        <v>DTI</v>
      </c>
      <c r="F269" s="12" t="s">
        <v>1142</v>
      </c>
      <c r="G269" s="12" t="s">
        <v>546</v>
      </c>
      <c r="H269" s="51" t="b">
        <f>IF(F269=BD!$C$13,"X",IF(F269=BD!$C$15,"X",IF(F269=BD!$C$16,"X")))</f>
        <v>0</v>
      </c>
      <c r="I269" s="85" t="s">
        <v>1147</v>
      </c>
      <c r="J269" s="87" t="s">
        <v>1154</v>
      </c>
      <c r="K269" s="13" t="s">
        <v>10</v>
      </c>
      <c r="L269" s="21" t="s">
        <v>555</v>
      </c>
      <c r="M269" s="21" t="s">
        <v>880</v>
      </c>
      <c r="N269" s="2"/>
      <c r="O269" s="2" t="s">
        <v>595</v>
      </c>
      <c r="P269" s="21" t="s">
        <v>596</v>
      </c>
      <c r="Q269" s="25" t="s">
        <v>91</v>
      </c>
      <c r="R269" s="21" t="s">
        <v>597</v>
      </c>
      <c r="S269" s="104">
        <v>2011</v>
      </c>
      <c r="T269" s="100" t="s">
        <v>1118</v>
      </c>
      <c r="U269" s="101" t="s">
        <v>1110</v>
      </c>
      <c r="V269" s="100" t="s">
        <v>1119</v>
      </c>
      <c r="W269" s="105" t="s">
        <v>1120</v>
      </c>
      <c r="X269" s="105" t="s">
        <v>1115</v>
      </c>
      <c r="Y269" s="62" t="str">
        <f t="shared" si="31"/>
        <v>INDEFINIDA</v>
      </c>
      <c r="Z269" s="30" t="str">
        <f t="shared" si="28"/>
        <v>CLASIFICADA</v>
      </c>
      <c r="AA269" s="29" t="str">
        <f t="shared" si="30"/>
        <v>TOTAL</v>
      </c>
      <c r="AB269" s="30" t="str">
        <f>IFERROR(VLOOKUP(W269,BD!$G$6:$H$8,2,0),"PENDIENTE TIPO DE INFORMACIÓN CONTENIDA")</f>
        <v>Art. 18, Ley 1712 de 2014. Num. c: Los secretos comerciales, industriales y profesionales.</v>
      </c>
      <c r="AC269" s="30" t="str">
        <f>IFERROR(VLOOKUP(#REF!,BD!$K$6:$L$8,2,0),"NO APLICA")</f>
        <v>NO APLICA</v>
      </c>
      <c r="AD269" s="58" t="str">
        <f t="shared" si="29"/>
        <v>Ley 256 de 1996 (Normas sobre competencia desleal). Artículo 16: Violación de Secretos.</v>
      </c>
    </row>
    <row r="270" spans="1:30" ht="101.25" x14ac:dyDescent="0.2">
      <c r="A270" s="43">
        <v>264</v>
      </c>
      <c r="B270" s="7" t="s">
        <v>873</v>
      </c>
      <c r="C270" s="3" t="s">
        <v>593</v>
      </c>
      <c r="D270" s="12" t="s">
        <v>546</v>
      </c>
      <c r="E270" s="26" t="str">
        <f>IF(F270=BD!$C$12,'Matriz Final'!D270,IF(F270=BD!$C$13,"CUSTODIO",IF(F270=BD!$C$14,"DTI",IF(F270=BD!$C$15,D270&amp;"/ CUSTODIO",IF(F270=BD!$C$16,D270&amp;"/ CUSTODIO / DTI")))))</f>
        <v>DTI</v>
      </c>
      <c r="F270" s="12" t="s">
        <v>1142</v>
      </c>
      <c r="G270" s="12" t="s">
        <v>546</v>
      </c>
      <c r="H270" s="51" t="b">
        <f>IF(F270=BD!$C$13,"X",IF(F270=BD!$C$15,"X",IF(F270=BD!$C$16,"X")))</f>
        <v>0</v>
      </c>
      <c r="I270" s="85" t="s">
        <v>1147</v>
      </c>
      <c r="J270" s="87" t="s">
        <v>1154</v>
      </c>
      <c r="K270" s="13" t="s">
        <v>10</v>
      </c>
      <c r="L270" s="21" t="s">
        <v>556</v>
      </c>
      <c r="M270" s="21" t="s">
        <v>880</v>
      </c>
      <c r="N270" s="2"/>
      <c r="O270" s="2" t="s">
        <v>595</v>
      </c>
      <c r="P270" s="21" t="s">
        <v>596</v>
      </c>
      <c r="Q270" s="25" t="s">
        <v>91</v>
      </c>
      <c r="R270" s="21" t="s">
        <v>597</v>
      </c>
      <c r="S270" s="104">
        <v>2011</v>
      </c>
      <c r="T270" s="100" t="s">
        <v>1118</v>
      </c>
      <c r="U270" s="101" t="s">
        <v>1110</v>
      </c>
      <c r="V270" s="100" t="s">
        <v>1119</v>
      </c>
      <c r="W270" s="105" t="s">
        <v>1120</v>
      </c>
      <c r="X270" s="105" t="s">
        <v>1115</v>
      </c>
      <c r="Y270" s="62" t="str">
        <f t="shared" si="31"/>
        <v>INDEFINIDA</v>
      </c>
      <c r="Z270" s="30" t="str">
        <f t="shared" si="28"/>
        <v>CLASIFICADA</v>
      </c>
      <c r="AA270" s="29" t="str">
        <f t="shared" si="30"/>
        <v>TOTAL</v>
      </c>
      <c r="AB270" s="30" t="str">
        <f>IFERROR(VLOOKUP(W270,BD!$G$6:$H$8,2,0),"PENDIENTE TIPO DE INFORMACIÓN CONTENIDA")</f>
        <v>Art. 18, Ley 1712 de 2014. Num. c: Los secretos comerciales, industriales y profesionales.</v>
      </c>
      <c r="AC270" s="30" t="str">
        <f>IFERROR(VLOOKUP(#REF!,BD!$K$6:$L$8,2,0),"NO APLICA")</f>
        <v>NO APLICA</v>
      </c>
      <c r="AD270" s="58" t="str">
        <f t="shared" si="29"/>
        <v>Ley 256 de 1996 (Normas sobre competencia desleal). Artículo 16: Violación de Secretos.</v>
      </c>
    </row>
    <row r="271" spans="1:30" ht="114.75" x14ac:dyDescent="0.2">
      <c r="A271" s="43">
        <v>265</v>
      </c>
      <c r="B271" s="7" t="s">
        <v>873</v>
      </c>
      <c r="C271" s="3" t="s">
        <v>593</v>
      </c>
      <c r="D271" s="12" t="s">
        <v>546</v>
      </c>
      <c r="E271" s="26" t="str">
        <f>IF(F271=BD!$C$12,'Matriz Final'!D271,IF(F271=BD!$C$13,"CUSTODIO",IF(F271=BD!$C$14,"DTI",IF(F271=BD!$C$15,D271&amp;"/ CUSTODIO",IF(F271=BD!$C$16,D271&amp;"/ CUSTODIO / DTI")))))</f>
        <v xml:space="preserve">VICEPRESIDENCIA JURIDICA - SECRETARIA GENERAL </v>
      </c>
      <c r="F271" s="12" t="s">
        <v>1136</v>
      </c>
      <c r="G271" s="12" t="s">
        <v>546</v>
      </c>
      <c r="H271" s="51" t="b">
        <f>IF(F271=BD!$C$13,"X",IF(F271=BD!$C$15,"X",IF(F271=BD!$C$16,"X")))</f>
        <v>0</v>
      </c>
      <c r="I271" s="85"/>
      <c r="J271" s="87"/>
      <c r="K271" s="13" t="s">
        <v>552</v>
      </c>
      <c r="L271" s="2"/>
      <c r="M271" s="21" t="s">
        <v>881</v>
      </c>
      <c r="N271" s="2"/>
      <c r="O271" s="2" t="s">
        <v>595</v>
      </c>
      <c r="P271" s="21" t="s">
        <v>643</v>
      </c>
      <c r="Q271" s="25" t="s">
        <v>551</v>
      </c>
      <c r="R271" s="21"/>
      <c r="S271" s="104">
        <v>1991</v>
      </c>
      <c r="T271" s="100" t="s">
        <v>1109</v>
      </c>
      <c r="U271" s="101" t="s">
        <v>1110</v>
      </c>
      <c r="V271" s="100" t="s">
        <v>1119</v>
      </c>
      <c r="W271" s="105" t="s">
        <v>1111</v>
      </c>
      <c r="X271" s="105" t="s">
        <v>1122</v>
      </c>
      <c r="Y271" s="62" t="str">
        <f t="shared" si="31"/>
        <v>INDEFINIDA</v>
      </c>
      <c r="Z271" s="30" t="str">
        <f t="shared" si="28"/>
        <v>CLASIFICADA</v>
      </c>
      <c r="AA271" s="29" t="str">
        <f t="shared" si="30"/>
        <v>TOTAL</v>
      </c>
      <c r="AB271" s="30" t="str">
        <f>IFERROR(VLOOKUP(W271,BD!$G$6:$H$8,2,0),"PENDIENTE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71" s="30" t="str">
        <f>IFERROR(VLOOKUP(#REF!,BD!$K$6:$L$8,2,0),"NO APLICA")</f>
        <v>NO APLICA</v>
      </c>
      <c r="AD271" s="58" t="str">
        <f t="shared" si="29"/>
        <v>Constitución Política de Colombia [Const.], 1991, art. 15.</v>
      </c>
    </row>
    <row r="272" spans="1:30" ht="140.25" x14ac:dyDescent="0.2">
      <c r="A272" s="43">
        <v>266</v>
      </c>
      <c r="B272" s="7" t="s">
        <v>873</v>
      </c>
      <c r="C272" s="3" t="s">
        <v>593</v>
      </c>
      <c r="D272" s="12" t="s">
        <v>546</v>
      </c>
      <c r="E272" s="26" t="str">
        <f>IF(F272=BD!$C$12,'Matriz Final'!D272,IF(F272=BD!$C$13,"CUSTODIO",IF(F272=BD!$C$14,"DTI",IF(F272=BD!$C$15,D272&amp;"/ CUSTODIO",IF(F272=BD!$C$16,D272&amp;"/ CUSTODIO / DTI")))))</f>
        <v xml:space="preserve">VICEPRESIDENCIA JURIDICA - SECRETARIA GENERAL </v>
      </c>
      <c r="F272" s="12" t="s">
        <v>1136</v>
      </c>
      <c r="G272" s="12" t="s">
        <v>546</v>
      </c>
      <c r="H272" s="51" t="b">
        <f>IF(F272=BD!$C$13,"X",IF(F272=BD!$C$15,"X",IF(F272=BD!$C$16,"X")))</f>
        <v>0</v>
      </c>
      <c r="I272" s="85"/>
      <c r="J272" s="87"/>
      <c r="K272" s="14" t="s">
        <v>550</v>
      </c>
      <c r="L272" s="2"/>
      <c r="M272" s="21" t="s">
        <v>882</v>
      </c>
      <c r="N272" s="2"/>
      <c r="O272" s="2" t="s">
        <v>595</v>
      </c>
      <c r="P272" s="21" t="s">
        <v>647</v>
      </c>
      <c r="Q272" s="25" t="s">
        <v>549</v>
      </c>
      <c r="R272" s="21" t="s">
        <v>597</v>
      </c>
      <c r="S272" s="104">
        <v>1991</v>
      </c>
      <c r="T272" s="100" t="s">
        <v>1109</v>
      </c>
      <c r="U272" s="101" t="s">
        <v>1110</v>
      </c>
      <c r="V272" s="100" t="s">
        <v>1119</v>
      </c>
      <c r="W272" s="105" t="s">
        <v>1111</v>
      </c>
      <c r="X272" s="105" t="s">
        <v>1122</v>
      </c>
      <c r="Y272" s="62" t="str">
        <f t="shared" si="31"/>
        <v>INDEFINIDA</v>
      </c>
      <c r="Z272" s="30" t="str">
        <f t="shared" si="28"/>
        <v>CLASIFICADA</v>
      </c>
      <c r="AA272" s="29" t="str">
        <f t="shared" si="30"/>
        <v>TOTAL</v>
      </c>
      <c r="AB272" s="30" t="str">
        <f>IFERROR(VLOOKUP(W272,BD!$G$6:$H$8,2,0),"PENDIENTE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72" s="30" t="str">
        <f>IFERROR(VLOOKUP(#REF!,BD!$K$6:$L$8,2,0),"NO APLICA")</f>
        <v>NO APLICA</v>
      </c>
      <c r="AD272" s="58" t="str">
        <f t="shared" si="29"/>
        <v>Constitución Política de Colombia [Const.], 1991, art. 15.</v>
      </c>
    </row>
    <row r="273" spans="1:30" ht="101.25" x14ac:dyDescent="0.2">
      <c r="A273" s="43">
        <v>267</v>
      </c>
      <c r="B273" s="7" t="s">
        <v>873</v>
      </c>
      <c r="C273" s="3" t="s">
        <v>593</v>
      </c>
      <c r="D273" s="12" t="s">
        <v>546</v>
      </c>
      <c r="E273" s="26" t="str">
        <f>IF(F273=BD!$C$12,'Matriz Final'!D273,IF(F273=BD!$C$13,"CUSTODIO",IF(F273=BD!$C$14,"DTI",IF(F273=BD!$C$15,D273&amp;"/ CUSTODIO",IF(F273=BD!$C$16,D273&amp;"/ CUSTODIO / DTI")))))</f>
        <v>DTI</v>
      </c>
      <c r="F273" s="12" t="s">
        <v>1142</v>
      </c>
      <c r="G273" s="12" t="s">
        <v>546</v>
      </c>
      <c r="H273" s="51" t="b">
        <f>IF(F273=BD!$C$13,"X",IF(F273=BD!$C$15,"X",IF(F273=BD!$C$16,"X")))</f>
        <v>0</v>
      </c>
      <c r="I273" s="85" t="s">
        <v>1148</v>
      </c>
      <c r="J273" s="87" t="s">
        <v>1163</v>
      </c>
      <c r="K273" s="13" t="s">
        <v>13</v>
      </c>
      <c r="L273" s="21" t="s">
        <v>565</v>
      </c>
      <c r="M273" s="21" t="s">
        <v>883</v>
      </c>
      <c r="N273" s="2"/>
      <c r="O273" s="2" t="s">
        <v>595</v>
      </c>
      <c r="P273" s="21" t="s">
        <v>596</v>
      </c>
      <c r="Q273" s="25" t="s">
        <v>506</v>
      </c>
      <c r="R273" s="21" t="s">
        <v>597</v>
      </c>
      <c r="S273" s="104">
        <v>2023</v>
      </c>
      <c r="T273" s="100" t="s">
        <v>1125</v>
      </c>
      <c r="U273" s="101" t="s">
        <v>1119</v>
      </c>
      <c r="V273" s="100" t="s">
        <v>1119</v>
      </c>
      <c r="W273" s="105" t="s">
        <v>1127</v>
      </c>
      <c r="X273" s="105"/>
      <c r="Y273" s="62" t="str">
        <f t="shared" si="31"/>
        <v>NO APLICA</v>
      </c>
      <c r="Z273" s="30" t="str">
        <f t="shared" si="28"/>
        <v>PÚBLICA</v>
      </c>
      <c r="AA273" s="29" t="str">
        <f t="shared" si="30"/>
        <v>NO APLICA</v>
      </c>
      <c r="AB273" s="30" t="str">
        <f>IFERROR(VLOOKUP(W273,BD!$G$6:$H$8,2,0),"PENDIENTE TIPO DE INFORMACIÓN CONTENIDA")</f>
        <v>NO APLICA</v>
      </c>
      <c r="AC273" s="30" t="str">
        <f>IFERROR(VLOOKUP(#REF!,BD!$K$6:$L$8,2,0),"NO APLICA")</f>
        <v>NO APLICA</v>
      </c>
      <c r="AD273" s="58" t="str">
        <f t="shared" si="29"/>
        <v>NO APLICA</v>
      </c>
    </row>
    <row r="274" spans="1:30" ht="101.25" x14ac:dyDescent="0.2">
      <c r="A274" s="43">
        <v>268</v>
      </c>
      <c r="B274" s="7" t="s">
        <v>873</v>
      </c>
      <c r="C274" s="3" t="s">
        <v>593</v>
      </c>
      <c r="D274" s="12" t="s">
        <v>546</v>
      </c>
      <c r="E274" s="26" t="str">
        <f>IF(F274=BD!$C$12,'Matriz Final'!D274,IF(F274=BD!$C$13,"CUSTODIO",IF(F274=BD!$C$14,"DTI",IF(F274=BD!$C$15,D274&amp;"/ CUSTODIO",IF(F274=BD!$C$16,D274&amp;"/ CUSTODIO / DTI")))))</f>
        <v xml:space="preserve">VICEPRESIDENCIA JURIDICA - SECRETARIA GENERAL </v>
      </c>
      <c r="F274" s="12" t="s">
        <v>1136</v>
      </c>
      <c r="G274" s="12" t="s">
        <v>546</v>
      </c>
      <c r="H274" s="51" t="b">
        <f>IF(F274=BD!$C$13,"X",IF(F274=BD!$C$15,"X",IF(F274=BD!$C$16,"X")))</f>
        <v>0</v>
      </c>
      <c r="I274" s="85"/>
      <c r="J274" s="87"/>
      <c r="K274" s="13" t="s">
        <v>25</v>
      </c>
      <c r="L274" s="21" t="s">
        <v>558</v>
      </c>
      <c r="M274" s="21" t="s">
        <v>884</v>
      </c>
      <c r="N274" s="2"/>
      <c r="O274" s="2" t="s">
        <v>595</v>
      </c>
      <c r="P274" s="21" t="s">
        <v>596</v>
      </c>
      <c r="Q274" s="25" t="s">
        <v>27</v>
      </c>
      <c r="R274" s="21" t="s">
        <v>597</v>
      </c>
      <c r="S274" s="104">
        <v>1991</v>
      </c>
      <c r="T274" s="100" t="s">
        <v>1118</v>
      </c>
      <c r="U274" s="101" t="s">
        <v>1126</v>
      </c>
      <c r="V274" s="100" t="s">
        <v>1126</v>
      </c>
      <c r="W274" s="105" t="s">
        <v>1120</v>
      </c>
      <c r="X274" s="105" t="s">
        <v>1115</v>
      </c>
      <c r="Y274" s="62" t="str">
        <f t="shared" si="31"/>
        <v>INDEFINIDA</v>
      </c>
      <c r="Z274" s="30" t="str">
        <f t="shared" si="28"/>
        <v>CLASIFICADA</v>
      </c>
      <c r="AA274" s="29" t="str">
        <f t="shared" si="30"/>
        <v>TOTAL</v>
      </c>
      <c r="AB274" s="30" t="str">
        <f>IFERROR(VLOOKUP(W274,BD!$G$6:$H$8,2,0),"PENDIENTE TIPO DE INFORMACIÓN CONTENIDA")</f>
        <v>Art. 18, Ley 1712 de 2014. Num. c: Los secretos comerciales, industriales y profesionales.</v>
      </c>
      <c r="AC274" s="30" t="str">
        <f>IFERROR(VLOOKUP(#REF!,BD!$K$6:$L$8,2,0),"NO APLICA")</f>
        <v>NO APLICA</v>
      </c>
      <c r="AD274" s="58" t="str">
        <f t="shared" si="29"/>
        <v>Ley 256 de 1996 (Normas sobre competencia desleal). Artículo 16: Violación de Secretos.</v>
      </c>
    </row>
    <row r="275" spans="1:30" ht="114.75" x14ac:dyDescent="0.2">
      <c r="A275" s="43">
        <v>269</v>
      </c>
      <c r="B275" s="7" t="s">
        <v>873</v>
      </c>
      <c r="C275" s="3" t="s">
        <v>593</v>
      </c>
      <c r="D275" s="12" t="s">
        <v>546</v>
      </c>
      <c r="E275" s="26" t="b">
        <f>IF(F275=BD!$C$12,'Matriz Final'!D275,IF(F275=BD!$C$13,"CUSTODIO",IF(F275=BD!$C$14,"DTI",IF(F275=BD!$C$15,D275&amp;"/ CUSTODIO",IF(F275=BD!$C$16,D275&amp;"/ CUSTODIO / DTI")))))</f>
        <v>0</v>
      </c>
      <c r="F275" s="12" t="s">
        <v>1148</v>
      </c>
      <c r="G275" s="12" t="s">
        <v>546</v>
      </c>
      <c r="H275" s="51" t="s">
        <v>1142</v>
      </c>
      <c r="I275" s="85" t="s">
        <v>1217</v>
      </c>
      <c r="J275" s="87" t="s">
        <v>1217</v>
      </c>
      <c r="K275" s="13" t="s">
        <v>74</v>
      </c>
      <c r="L275" s="21" t="s">
        <v>557</v>
      </c>
      <c r="M275" s="21" t="s">
        <v>885</v>
      </c>
      <c r="N275" s="2"/>
      <c r="O275" s="2" t="s">
        <v>595</v>
      </c>
      <c r="P275" s="21" t="s">
        <v>596</v>
      </c>
      <c r="Q275" s="25" t="s">
        <v>73</v>
      </c>
      <c r="R275" s="21" t="s">
        <v>597</v>
      </c>
      <c r="S275" s="104">
        <v>1999</v>
      </c>
      <c r="T275" s="100" t="s">
        <v>1118</v>
      </c>
      <c r="U275" s="101" t="s">
        <v>1119</v>
      </c>
      <c r="V275" s="100" t="s">
        <v>1119</v>
      </c>
      <c r="W275" s="105" t="s">
        <v>1111</v>
      </c>
      <c r="X275" s="105" t="s">
        <v>1122</v>
      </c>
      <c r="Y275" s="62" t="str">
        <f t="shared" si="31"/>
        <v>INDEFINIDA</v>
      </c>
      <c r="Z275" s="30" t="str">
        <f t="shared" si="28"/>
        <v>CLASIFICADA</v>
      </c>
      <c r="AA275" s="29" t="str">
        <f t="shared" si="30"/>
        <v>TOTAL</v>
      </c>
      <c r="AB275" s="30" t="str">
        <f>IFERROR(VLOOKUP(W275,BD!$G$6:$H$8,2,0),"PENDIENTE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275" s="30" t="str">
        <f>IFERROR(VLOOKUP(#REF!,BD!$K$6:$L$8,2,0),"NO APLICA")</f>
        <v>NO APLICA</v>
      </c>
      <c r="AD275" s="58" t="str">
        <f t="shared" si="29"/>
        <v>Constitución Política de Colombia [Const.], 1991, art. 15.</v>
      </c>
    </row>
    <row r="276" spans="1:30" ht="101.25" x14ac:dyDescent="0.2">
      <c r="A276" s="43">
        <v>270</v>
      </c>
      <c r="B276" s="7" t="s">
        <v>886</v>
      </c>
      <c r="C276" s="3" t="s">
        <v>593</v>
      </c>
      <c r="D276" s="12" t="s">
        <v>312</v>
      </c>
      <c r="E276" s="26" t="b">
        <f>IF(F276=BD!$C$12,'Matriz Final'!D276,IF(F276=BD!$C$13,"CUSTODIO",IF(F276=BD!$C$14,"DTI",IF(F276=BD!$C$15,D276&amp;"/ CUSTODIO",IF(F276=BD!$C$16,D276&amp;"/ CUSTODIO / DTI")))))</f>
        <v>0</v>
      </c>
      <c r="F276" s="12" t="s">
        <v>1173</v>
      </c>
      <c r="G276" s="12" t="s">
        <v>312</v>
      </c>
      <c r="H276" s="51" t="b">
        <f>IF(F276=BD!$C$13,"X",IF(F276=BD!$C$15,"X",IF(F276=BD!$C$16,"X")))</f>
        <v>0</v>
      </c>
      <c r="I276" s="85" t="s">
        <v>1147</v>
      </c>
      <c r="J276" s="87"/>
      <c r="K276" s="13" t="s">
        <v>329</v>
      </c>
      <c r="L276" s="21" t="s">
        <v>330</v>
      </c>
      <c r="M276" s="21" t="s">
        <v>887</v>
      </c>
      <c r="N276" s="2"/>
      <c r="O276" s="2" t="s">
        <v>595</v>
      </c>
      <c r="P276" s="21" t="s">
        <v>596</v>
      </c>
      <c r="Q276" s="25" t="s">
        <v>328</v>
      </c>
      <c r="R276" s="21" t="s">
        <v>597</v>
      </c>
      <c r="S276" s="121">
        <v>1991</v>
      </c>
      <c r="T276" s="100" t="s">
        <v>1118</v>
      </c>
      <c r="U276" s="101" t="s">
        <v>1119</v>
      </c>
      <c r="V276" s="101" t="s">
        <v>1119</v>
      </c>
      <c r="W276" s="105" t="s">
        <v>1111</v>
      </c>
      <c r="X276" s="105" t="s">
        <v>1113</v>
      </c>
      <c r="Y276" s="62" t="str">
        <f t="shared" si="31"/>
        <v>INDEFINIDA</v>
      </c>
      <c r="Z276" s="30" t="str">
        <f t="shared" ref="Z276:Z302" si="32">IF(U276&lt;&gt;"",IF(U276&lt;&gt;"PÚBLICA","CLASIFICADA","PÚBLICA"),"PENDIENTE CLASIFICAR POR CONFIDENCIALIDAD")</f>
        <v>CLASIFICADA</v>
      </c>
      <c r="AA276" s="29" t="str">
        <f t="shared" si="30"/>
        <v>TOTAL</v>
      </c>
      <c r="AB276" s="30" t="str">
        <f>IFERROR(VLOOKUP(X276,BD!$G$6:$H$8,2,0),"PENDIENTE TIPO DE INFORMACIÓN CONTENIDA")</f>
        <v>PENDIENTE TIPO DE INFORMACIÓN CONTENIDA</v>
      </c>
      <c r="AC276" s="30" t="str">
        <f>IFERROR(VLOOKUP(#REF!,BD!$K$6:$L$8,2,0),"NO APLICA")</f>
        <v>NO APLICA</v>
      </c>
      <c r="AD276" s="58" t="str">
        <f t="shared" ref="AD276:AD302" si="33">IF(LEFT(X276,9)="Numeral_A","Constitución Política de Colombia [Const.], 1991, art. 15.",IF(LEFT(X276,9)="Numeral_C","Ley 256 de 1996 (Normas sobre competencia desleal). Artículo 16: Violación de Secretos.","NO APLICA"))</f>
        <v>NO APLICA</v>
      </c>
    </row>
    <row r="277" spans="1:30" ht="101.25" x14ac:dyDescent="0.2">
      <c r="A277" s="43">
        <v>271</v>
      </c>
      <c r="B277" s="7" t="s">
        <v>886</v>
      </c>
      <c r="C277" s="3" t="s">
        <v>593</v>
      </c>
      <c r="D277" s="12" t="s">
        <v>312</v>
      </c>
      <c r="E277" s="26" t="b">
        <f>IF(F277=BD!$C$12,'Matriz Final'!D277,IF(F277=BD!$C$13,"CUSTODIO",IF(F277=BD!$C$14,"DTI",IF(F277=BD!$C$15,D277&amp;"/ CUSTODIO",IF(F277=BD!$C$16,D277&amp;"/ CUSTODIO / DTI")))))</f>
        <v>0</v>
      </c>
      <c r="F277" s="12" t="s">
        <v>1173</v>
      </c>
      <c r="G277" s="12" t="s">
        <v>312</v>
      </c>
      <c r="H277" s="51" t="b">
        <f>IF(F277=BD!$C$13,"X",IF(F277=BD!$C$15,"X",IF(F277=BD!$C$16,"X")))</f>
        <v>0</v>
      </c>
      <c r="I277" s="85" t="s">
        <v>1147</v>
      </c>
      <c r="J277" s="87"/>
      <c r="K277" s="13" t="s">
        <v>329</v>
      </c>
      <c r="L277" s="21" t="s">
        <v>331</v>
      </c>
      <c r="M277" s="21" t="s">
        <v>887</v>
      </c>
      <c r="N277" s="2"/>
      <c r="O277" s="2" t="s">
        <v>595</v>
      </c>
      <c r="P277" s="21" t="s">
        <v>596</v>
      </c>
      <c r="Q277" s="25" t="s">
        <v>328</v>
      </c>
      <c r="R277" s="21" t="s">
        <v>597</v>
      </c>
      <c r="S277" s="121">
        <v>1991</v>
      </c>
      <c r="T277" s="100" t="s">
        <v>1118</v>
      </c>
      <c r="U277" s="101" t="s">
        <v>1119</v>
      </c>
      <c r="V277" s="101" t="s">
        <v>1119</v>
      </c>
      <c r="W277" s="105" t="s">
        <v>1111</v>
      </c>
      <c r="X277" s="105" t="s">
        <v>1113</v>
      </c>
      <c r="Y277" s="62" t="str">
        <f t="shared" si="31"/>
        <v>INDEFINIDA</v>
      </c>
      <c r="Z277" s="30" t="str">
        <f t="shared" si="32"/>
        <v>CLASIFICADA</v>
      </c>
      <c r="AA277" s="29" t="str">
        <f t="shared" si="30"/>
        <v>TOTAL</v>
      </c>
      <c r="AB277" s="30" t="str">
        <f>IFERROR(VLOOKUP(X277,BD!$G$6:$H$8,2,0),"PENDIENTE TIPO DE INFORMACIÓN CONTENIDA")</f>
        <v>PENDIENTE TIPO DE INFORMACIÓN CONTENIDA</v>
      </c>
      <c r="AC277" s="30" t="str">
        <f>IFERROR(VLOOKUP(#REF!,BD!$K$6:$L$8,2,0),"NO APLICA")</f>
        <v>NO APLICA</v>
      </c>
      <c r="AD277" s="58" t="str">
        <f t="shared" si="33"/>
        <v>NO APLICA</v>
      </c>
    </row>
    <row r="278" spans="1:30" ht="101.25" x14ac:dyDescent="0.2">
      <c r="A278" s="43">
        <v>272</v>
      </c>
      <c r="B278" s="7" t="s">
        <v>886</v>
      </c>
      <c r="C278" s="3" t="s">
        <v>593</v>
      </c>
      <c r="D278" s="12" t="s">
        <v>312</v>
      </c>
      <c r="E278" s="26" t="b">
        <f>IF(F278=BD!$C$12,'Matriz Final'!D278,IF(F278=BD!$C$13,"CUSTODIO",IF(F278=BD!$C$14,"DTI",IF(F278=BD!$C$15,D278&amp;"/ CUSTODIO",IF(F278=BD!$C$16,D278&amp;"/ CUSTODIO / DTI")))))</f>
        <v>0</v>
      </c>
      <c r="F278" s="12" t="s">
        <v>1173</v>
      </c>
      <c r="G278" s="12" t="s">
        <v>312</v>
      </c>
      <c r="H278" s="51" t="b">
        <f>IF(F278=BD!$C$13,"X",IF(F278=BD!$C$15,"X",IF(F278=BD!$C$16,"X")))</f>
        <v>0</v>
      </c>
      <c r="I278" s="85" t="s">
        <v>1147</v>
      </c>
      <c r="J278" s="87"/>
      <c r="K278" s="13" t="s">
        <v>329</v>
      </c>
      <c r="L278" s="21" t="s">
        <v>332</v>
      </c>
      <c r="M278" s="21" t="s">
        <v>887</v>
      </c>
      <c r="N278" s="2"/>
      <c r="O278" s="2" t="s">
        <v>595</v>
      </c>
      <c r="P278" s="21" t="s">
        <v>596</v>
      </c>
      <c r="Q278" s="25" t="s">
        <v>328</v>
      </c>
      <c r="R278" s="21" t="s">
        <v>597</v>
      </c>
      <c r="S278" s="121">
        <v>1991</v>
      </c>
      <c r="T278" s="100" t="s">
        <v>1118</v>
      </c>
      <c r="U278" s="101" t="s">
        <v>1119</v>
      </c>
      <c r="V278" s="101" t="s">
        <v>1119</v>
      </c>
      <c r="W278" s="105" t="s">
        <v>1111</v>
      </c>
      <c r="X278" s="105" t="s">
        <v>1113</v>
      </c>
      <c r="Y278" s="62" t="str">
        <f t="shared" si="31"/>
        <v>INDEFINIDA</v>
      </c>
      <c r="Z278" s="30" t="str">
        <f t="shared" si="32"/>
        <v>CLASIFICADA</v>
      </c>
      <c r="AA278" s="29" t="str">
        <f t="shared" si="30"/>
        <v>TOTAL</v>
      </c>
      <c r="AB278" s="30" t="str">
        <f>IFERROR(VLOOKUP(X278,BD!$G$6:$H$8,2,0),"PENDIENTE TIPO DE INFORMACIÓN CONTENIDA")</f>
        <v>PENDIENTE TIPO DE INFORMACIÓN CONTENIDA</v>
      </c>
      <c r="AC278" s="30" t="str">
        <f>IFERROR(VLOOKUP(#REF!,BD!$K$6:$L$8,2,0),"NO APLICA")</f>
        <v>NO APLICA</v>
      </c>
      <c r="AD278" s="58" t="str">
        <f t="shared" si="33"/>
        <v>NO APLICA</v>
      </c>
    </row>
    <row r="279" spans="1:30" ht="101.25" x14ac:dyDescent="0.2">
      <c r="A279" s="43">
        <v>273</v>
      </c>
      <c r="B279" s="7" t="s">
        <v>886</v>
      </c>
      <c r="C279" s="3" t="s">
        <v>593</v>
      </c>
      <c r="D279" s="12" t="s">
        <v>312</v>
      </c>
      <c r="E279" s="26" t="b">
        <f>IF(F279=BD!$C$12,'Matriz Final'!D279,IF(F279=BD!$C$13,"CUSTODIO",IF(F279=BD!$C$14,"DTI",IF(F279=BD!$C$15,D279&amp;"/ CUSTODIO",IF(F279=BD!$C$16,D279&amp;"/ CUSTODIO / DTI")))))</f>
        <v>0</v>
      </c>
      <c r="F279" s="12" t="s">
        <v>1173</v>
      </c>
      <c r="G279" s="12" t="s">
        <v>312</v>
      </c>
      <c r="H279" s="51" t="b">
        <f>IF(F279=BD!$C$13,"X",IF(F279=BD!$C$15,"X",IF(F279=BD!$C$16,"X")))</f>
        <v>0</v>
      </c>
      <c r="I279" s="85" t="s">
        <v>1147</v>
      </c>
      <c r="J279" s="87"/>
      <c r="K279" s="13" t="s">
        <v>329</v>
      </c>
      <c r="L279" s="21" t="s">
        <v>333</v>
      </c>
      <c r="M279" s="21" t="s">
        <v>887</v>
      </c>
      <c r="N279" s="2"/>
      <c r="O279" s="2" t="s">
        <v>595</v>
      </c>
      <c r="P279" s="21" t="s">
        <v>596</v>
      </c>
      <c r="Q279" s="25" t="s">
        <v>328</v>
      </c>
      <c r="R279" s="21" t="s">
        <v>597</v>
      </c>
      <c r="S279" s="121">
        <v>1991</v>
      </c>
      <c r="T279" s="100" t="s">
        <v>1118</v>
      </c>
      <c r="U279" s="101" t="s">
        <v>1119</v>
      </c>
      <c r="V279" s="101" t="s">
        <v>1119</v>
      </c>
      <c r="W279" s="105" t="s">
        <v>1111</v>
      </c>
      <c r="X279" s="105" t="s">
        <v>1113</v>
      </c>
      <c r="Y279" s="62" t="str">
        <f t="shared" si="31"/>
        <v>INDEFINIDA</v>
      </c>
      <c r="Z279" s="30" t="str">
        <f t="shared" si="32"/>
        <v>CLASIFICADA</v>
      </c>
      <c r="AA279" s="29" t="str">
        <f t="shared" si="30"/>
        <v>TOTAL</v>
      </c>
      <c r="AB279" s="30" t="str">
        <f>IFERROR(VLOOKUP(X279,BD!$G$6:$H$8,2,0),"PENDIENTE TIPO DE INFORMACIÓN CONTENIDA")</f>
        <v>PENDIENTE TIPO DE INFORMACIÓN CONTENIDA</v>
      </c>
      <c r="AC279" s="30" t="str">
        <f>IFERROR(VLOOKUP(#REF!,BD!$K$6:$L$8,2,0),"NO APLICA")</f>
        <v>NO APLICA</v>
      </c>
      <c r="AD279" s="58" t="str">
        <f t="shared" si="33"/>
        <v>NO APLICA</v>
      </c>
    </row>
    <row r="280" spans="1:30" ht="101.25" x14ac:dyDescent="0.2">
      <c r="A280" s="43">
        <v>274</v>
      </c>
      <c r="B280" s="7" t="s">
        <v>886</v>
      </c>
      <c r="C280" s="3" t="s">
        <v>593</v>
      </c>
      <c r="D280" s="12" t="s">
        <v>312</v>
      </c>
      <c r="E280" s="26" t="str">
        <f>IF(F280=BD!$C$12,'Matriz Final'!D280,IF(F280=BD!$C$13,"CUSTODIO",IF(F280=BD!$C$14,"DTI",IF(F280=BD!$C$15,D280&amp;"/ CUSTODIO",IF(F280=BD!$C$16,D280&amp;"/ CUSTODIO / DTI")))))</f>
        <v>DEPARTAMENTO JURÍDICO</v>
      </c>
      <c r="F280" s="12" t="s">
        <v>1136</v>
      </c>
      <c r="G280" s="12" t="s">
        <v>312</v>
      </c>
      <c r="H280" s="51" t="b">
        <f>IF(F280=BD!$C$13,"X",IF(F280=BD!$C$15,"X",IF(F280=BD!$C$16,"X")))</f>
        <v>0</v>
      </c>
      <c r="I280" s="85"/>
      <c r="J280" s="87"/>
      <c r="K280" s="13" t="s">
        <v>84</v>
      </c>
      <c r="L280" s="21" t="s">
        <v>357</v>
      </c>
      <c r="M280" s="21" t="s">
        <v>888</v>
      </c>
      <c r="N280" s="2"/>
      <c r="O280" s="2" t="s">
        <v>595</v>
      </c>
      <c r="P280" s="21" t="s">
        <v>647</v>
      </c>
      <c r="Q280" s="25" t="s">
        <v>83</v>
      </c>
      <c r="R280" s="21" t="s">
        <v>597</v>
      </c>
      <c r="S280" s="116"/>
      <c r="T280" s="100" t="s">
        <v>1118</v>
      </c>
      <c r="U280" s="101" t="s">
        <v>1119</v>
      </c>
      <c r="V280" s="101" t="s">
        <v>1119</v>
      </c>
      <c r="W280" s="105" t="s">
        <v>1111</v>
      </c>
      <c r="X280" s="105" t="s">
        <v>1113</v>
      </c>
      <c r="Y280" s="62" t="str">
        <f t="shared" si="31"/>
        <v>INDEFINIDA</v>
      </c>
      <c r="Z280" s="30" t="str">
        <f t="shared" si="32"/>
        <v>CLASIFICADA</v>
      </c>
      <c r="AA280" s="29" t="str">
        <f t="shared" si="30"/>
        <v>TOTAL</v>
      </c>
      <c r="AB280" s="30" t="str">
        <f>IFERROR(VLOOKUP(X280,BD!$G$6:$H$8,2,0),"PENDIENTE TIPO DE INFORMACIÓN CONTENIDA")</f>
        <v>PENDIENTE TIPO DE INFORMACIÓN CONTENIDA</v>
      </c>
      <c r="AC280" s="30" t="str">
        <f>IFERROR(VLOOKUP(#REF!,BD!$K$6:$L$8,2,0),"NO APLICA")</f>
        <v>NO APLICA</v>
      </c>
      <c r="AD280" s="58" t="str">
        <f t="shared" si="33"/>
        <v>NO APLICA</v>
      </c>
    </row>
    <row r="281" spans="1:30" ht="101.25" x14ac:dyDescent="0.2">
      <c r="A281" s="43">
        <v>275</v>
      </c>
      <c r="B281" s="7" t="s">
        <v>886</v>
      </c>
      <c r="C281" s="3" t="s">
        <v>593</v>
      </c>
      <c r="D281" s="12" t="s">
        <v>312</v>
      </c>
      <c r="E281" s="26" t="str">
        <f>IF(F281=BD!$C$12,'Matriz Final'!D281,IF(F281=BD!$C$13,"CUSTODIO",IF(F281=BD!$C$14,"DTI",IF(F281=BD!$C$15,D281&amp;"/ CUSTODIO",IF(F281=BD!$C$16,D281&amp;"/ CUSTODIO / DTI")))))</f>
        <v>DEPARTAMENTO JURÍDICO</v>
      </c>
      <c r="F281" s="12" t="s">
        <v>1136</v>
      </c>
      <c r="G281" s="12" t="s">
        <v>312</v>
      </c>
      <c r="H281" s="51" t="b">
        <f>IF(F281=BD!$C$13,"X",IF(F281=BD!$C$15,"X",IF(F281=BD!$C$16,"X")))</f>
        <v>0</v>
      </c>
      <c r="I281" s="85"/>
      <c r="J281" s="87"/>
      <c r="K281" s="13" t="s">
        <v>84</v>
      </c>
      <c r="L281" s="21" t="s">
        <v>358</v>
      </c>
      <c r="M281" s="21" t="s">
        <v>888</v>
      </c>
      <c r="N281" s="2"/>
      <c r="O281" s="2" t="s">
        <v>595</v>
      </c>
      <c r="P281" s="21" t="s">
        <v>647</v>
      </c>
      <c r="Q281" s="25" t="s">
        <v>83</v>
      </c>
      <c r="R281" s="21" t="s">
        <v>597</v>
      </c>
      <c r="S281" s="116"/>
      <c r="T281" s="100" t="s">
        <v>1118</v>
      </c>
      <c r="U281" s="101" t="s">
        <v>1119</v>
      </c>
      <c r="V281" s="101" t="s">
        <v>1119</v>
      </c>
      <c r="W281" s="105" t="s">
        <v>1111</v>
      </c>
      <c r="X281" s="105" t="s">
        <v>1113</v>
      </c>
      <c r="Y281" s="62" t="str">
        <f t="shared" si="31"/>
        <v>INDEFINIDA</v>
      </c>
      <c r="Z281" s="30" t="str">
        <f t="shared" si="32"/>
        <v>CLASIFICADA</v>
      </c>
      <c r="AA281" s="29" t="str">
        <f t="shared" si="30"/>
        <v>TOTAL</v>
      </c>
      <c r="AB281" s="30" t="str">
        <f>IFERROR(VLOOKUP(X281,BD!$G$6:$H$8,2,0),"PENDIENTE TIPO DE INFORMACIÓN CONTENIDA")</f>
        <v>PENDIENTE TIPO DE INFORMACIÓN CONTENIDA</v>
      </c>
      <c r="AC281" s="30" t="str">
        <f>IFERROR(VLOOKUP(#REF!,BD!$K$6:$L$8,2,0),"NO APLICA")</f>
        <v>NO APLICA</v>
      </c>
      <c r="AD281" s="58" t="str">
        <f t="shared" si="33"/>
        <v>NO APLICA</v>
      </c>
    </row>
    <row r="282" spans="1:30" ht="101.25" x14ac:dyDescent="0.2">
      <c r="A282" s="43">
        <v>276</v>
      </c>
      <c r="B282" s="7" t="s">
        <v>886</v>
      </c>
      <c r="C282" s="3" t="s">
        <v>593</v>
      </c>
      <c r="D282" s="12" t="s">
        <v>312</v>
      </c>
      <c r="E282" s="26" t="str">
        <f>IF(F282=BD!$C$12,'Matriz Final'!D282,IF(F282=BD!$C$13,"CUSTODIO",IF(F282=BD!$C$14,"DTI",IF(F282=BD!$C$15,D282&amp;"/ CUSTODIO",IF(F282=BD!$C$16,D282&amp;"/ CUSTODIO / DTI")))))</f>
        <v>DTI</v>
      </c>
      <c r="F282" s="12" t="s">
        <v>1142</v>
      </c>
      <c r="G282" s="12" t="s">
        <v>312</v>
      </c>
      <c r="H282" s="51" t="b">
        <f>IF(F282=BD!$C$13,"X",IF(F282=BD!$C$15,"X",IF(F282=BD!$C$16,"X")))</f>
        <v>0</v>
      </c>
      <c r="I282" s="85"/>
      <c r="J282" s="87"/>
      <c r="K282" s="13" t="s">
        <v>347</v>
      </c>
      <c r="L282" s="21" t="s">
        <v>348</v>
      </c>
      <c r="M282" s="21" t="s">
        <v>889</v>
      </c>
      <c r="N282" s="2"/>
      <c r="O282" s="2" t="s">
        <v>595</v>
      </c>
      <c r="P282" s="21" t="s">
        <v>596</v>
      </c>
      <c r="Q282" s="25" t="s">
        <v>346</v>
      </c>
      <c r="R282" s="21" t="s">
        <v>597</v>
      </c>
      <c r="S282" s="116"/>
      <c r="T282" s="100" t="s">
        <v>1118</v>
      </c>
      <c r="U282" s="101" t="s">
        <v>1119</v>
      </c>
      <c r="V282" s="101" t="s">
        <v>1119</v>
      </c>
      <c r="W282" s="105" t="s">
        <v>1111</v>
      </c>
      <c r="X282" s="105" t="s">
        <v>1113</v>
      </c>
      <c r="Y282" s="62" t="str">
        <f t="shared" si="31"/>
        <v>INDEFINIDA</v>
      </c>
      <c r="Z282" s="30" t="str">
        <f t="shared" si="32"/>
        <v>CLASIFICADA</v>
      </c>
      <c r="AA282" s="29" t="str">
        <f t="shared" si="30"/>
        <v>TOTAL</v>
      </c>
      <c r="AB282" s="30" t="str">
        <f>IFERROR(VLOOKUP(X282,BD!$G$6:$H$8,2,0),"PENDIENTE TIPO DE INFORMACIÓN CONTENIDA")</f>
        <v>PENDIENTE TIPO DE INFORMACIÓN CONTENIDA</v>
      </c>
      <c r="AC282" s="30" t="str">
        <f>IFERROR(VLOOKUP(#REF!,BD!$K$6:$L$8,2,0),"NO APLICA")</f>
        <v>NO APLICA</v>
      </c>
      <c r="AD282" s="58" t="str">
        <f t="shared" si="33"/>
        <v>NO APLICA</v>
      </c>
    </row>
    <row r="283" spans="1:30" ht="101.25" x14ac:dyDescent="0.2">
      <c r="A283" s="43">
        <v>277</v>
      </c>
      <c r="B283" s="7" t="s">
        <v>886</v>
      </c>
      <c r="C283" s="3" t="s">
        <v>593</v>
      </c>
      <c r="D283" s="12" t="s">
        <v>312</v>
      </c>
      <c r="E283" s="26" t="str">
        <f>IF(F283=BD!$C$12,'Matriz Final'!D283,IF(F283=BD!$C$13,"CUSTODIO",IF(F283=BD!$C$14,"DTI",IF(F283=BD!$C$15,D283&amp;"/ CUSTODIO",IF(F283=BD!$C$16,D283&amp;"/ CUSTODIO / DTI")))))</f>
        <v>DTI</v>
      </c>
      <c r="F283" s="12" t="s">
        <v>1142</v>
      </c>
      <c r="G283" s="12" t="s">
        <v>312</v>
      </c>
      <c r="H283" s="51" t="b">
        <f>IF(F283=BD!$C$13,"X",IF(F283=BD!$C$15,"X",IF(F283=BD!$C$16,"X")))</f>
        <v>0</v>
      </c>
      <c r="I283" s="85" t="s">
        <v>1137</v>
      </c>
      <c r="J283" s="87"/>
      <c r="K283" s="13" t="s">
        <v>344</v>
      </c>
      <c r="L283" s="21" t="s">
        <v>345</v>
      </c>
      <c r="M283" s="21" t="s">
        <v>890</v>
      </c>
      <c r="N283" s="2"/>
      <c r="O283" s="2" t="s">
        <v>595</v>
      </c>
      <c r="P283" s="21" t="s">
        <v>596</v>
      </c>
      <c r="Q283" s="25" t="s">
        <v>343</v>
      </c>
      <c r="R283" s="21" t="s">
        <v>597</v>
      </c>
      <c r="S283" s="116"/>
      <c r="T283" s="100" t="s">
        <v>1118</v>
      </c>
      <c r="U283" s="101" t="s">
        <v>1119</v>
      </c>
      <c r="V283" s="101" t="s">
        <v>1119</v>
      </c>
      <c r="W283" s="105" t="s">
        <v>1111</v>
      </c>
      <c r="X283" s="105" t="s">
        <v>1113</v>
      </c>
      <c r="Y283" s="62" t="str">
        <f t="shared" si="31"/>
        <v>INDEFINIDA</v>
      </c>
      <c r="Z283" s="30" t="str">
        <f t="shared" si="32"/>
        <v>CLASIFICADA</v>
      </c>
      <c r="AA283" s="29" t="str">
        <f t="shared" si="30"/>
        <v>TOTAL</v>
      </c>
      <c r="AB283" s="30" t="str">
        <f>IFERROR(VLOOKUP(X283,BD!$G$6:$H$8,2,0),"PENDIENTE TIPO DE INFORMACIÓN CONTENIDA")</f>
        <v>PENDIENTE TIPO DE INFORMACIÓN CONTENIDA</v>
      </c>
      <c r="AC283" s="30" t="str">
        <f>IFERROR(VLOOKUP(#REF!,BD!$K$6:$L$8,2,0),"NO APLICA")</f>
        <v>NO APLICA</v>
      </c>
      <c r="AD283" s="58" t="str">
        <f t="shared" si="33"/>
        <v>NO APLICA</v>
      </c>
    </row>
    <row r="284" spans="1:30" ht="280.5" x14ac:dyDescent="0.2">
      <c r="A284" s="43">
        <v>278</v>
      </c>
      <c r="B284" s="7" t="s">
        <v>886</v>
      </c>
      <c r="C284" s="3" t="s">
        <v>593</v>
      </c>
      <c r="D284" s="12" t="s">
        <v>312</v>
      </c>
      <c r="E284" s="26" t="b">
        <f>IF(F284=BD!$C$12,'Matriz Final'!D284,IF(F284=BD!$C$13,"CUSTODIO",IF(F284=BD!$C$14,"DTI",IF(F284=BD!$C$15,D284&amp;"/ CUSTODIO",IF(F284=BD!$C$16,D284&amp;"/ CUSTODIO / DTI")))))</f>
        <v>0</v>
      </c>
      <c r="F284" s="12" t="s">
        <v>1173</v>
      </c>
      <c r="G284" s="12" t="s">
        <v>312</v>
      </c>
      <c r="H284" s="51" t="b">
        <f>IF(F284=BD!$C$13,"X",IF(F284=BD!$C$15,"X",IF(F284=BD!$C$16,"X")))</f>
        <v>0</v>
      </c>
      <c r="I284" s="85" t="s">
        <v>1147</v>
      </c>
      <c r="J284" s="87"/>
      <c r="K284" s="13" t="s">
        <v>317</v>
      </c>
      <c r="L284" s="21" t="s">
        <v>318</v>
      </c>
      <c r="M284" s="21" t="s">
        <v>891</v>
      </c>
      <c r="N284" s="2"/>
      <c r="O284" s="2" t="s">
        <v>595</v>
      </c>
      <c r="P284" s="21" t="s">
        <v>647</v>
      </c>
      <c r="Q284" s="25" t="s">
        <v>316</v>
      </c>
      <c r="R284" s="21" t="s">
        <v>597</v>
      </c>
      <c r="S284" s="116"/>
      <c r="T284" s="100" t="s">
        <v>1125</v>
      </c>
      <c r="U284" s="101" t="s">
        <v>1119</v>
      </c>
      <c r="V284" s="101" t="s">
        <v>1119</v>
      </c>
      <c r="W284" s="105" t="s">
        <v>1127</v>
      </c>
      <c r="X284" s="105"/>
      <c r="Y284" s="62" t="str">
        <f t="shared" si="31"/>
        <v>INDEFINIDA</v>
      </c>
      <c r="Z284" s="30" t="str">
        <f t="shared" si="32"/>
        <v>CLASIFICADA</v>
      </c>
      <c r="AA284" s="29" t="str">
        <f t="shared" si="30"/>
        <v>TOTAL</v>
      </c>
      <c r="AB284" s="30" t="str">
        <f>IFERROR(VLOOKUP(X284,BD!$G$6:$H$8,2,0),"PENDIENTE TIPO DE INFORMACIÓN CONTENIDA")</f>
        <v>PENDIENTE TIPO DE INFORMACIÓN CONTENIDA</v>
      </c>
      <c r="AC284" s="30" t="str">
        <f>IFERROR(VLOOKUP(#REF!,BD!$K$6:$L$8,2,0),"NO APLICA")</f>
        <v>NO APLICA</v>
      </c>
      <c r="AD284" s="58" t="str">
        <f t="shared" si="33"/>
        <v>NO APLICA</v>
      </c>
    </row>
    <row r="285" spans="1:30" ht="101.25" x14ac:dyDescent="0.2">
      <c r="A285" s="43">
        <v>279</v>
      </c>
      <c r="B285" s="7" t="s">
        <v>886</v>
      </c>
      <c r="C285" s="3" t="s">
        <v>593</v>
      </c>
      <c r="D285" s="12" t="s">
        <v>312</v>
      </c>
      <c r="E285" s="26" t="b">
        <f>IF(F285=BD!$C$12,'Matriz Final'!D285,IF(F285=BD!$C$13,"CUSTODIO",IF(F285=BD!$C$14,"DTI",IF(F285=BD!$C$15,D285&amp;"/ CUSTODIO",IF(F285=BD!$C$16,D285&amp;"/ CUSTODIO / DTI")))))</f>
        <v>0</v>
      </c>
      <c r="F285" s="12" t="s">
        <v>1173</v>
      </c>
      <c r="G285" s="12" t="s">
        <v>312</v>
      </c>
      <c r="H285" s="51" t="b">
        <f>IF(F285=BD!$C$13,"X",IF(F285=BD!$C$15,"X",IF(F285=BD!$C$16,"X")))</f>
        <v>0</v>
      </c>
      <c r="I285" s="85" t="s">
        <v>1147</v>
      </c>
      <c r="J285" s="87"/>
      <c r="K285" s="13" t="s">
        <v>317</v>
      </c>
      <c r="L285" s="21" t="s">
        <v>320</v>
      </c>
      <c r="M285" s="21" t="s">
        <v>892</v>
      </c>
      <c r="N285" s="2"/>
      <c r="O285" s="2" t="s">
        <v>595</v>
      </c>
      <c r="P285" s="21" t="s">
        <v>647</v>
      </c>
      <c r="Q285" s="25" t="s">
        <v>316</v>
      </c>
      <c r="R285" s="21" t="s">
        <v>597</v>
      </c>
      <c r="S285" s="121">
        <v>1991</v>
      </c>
      <c r="T285" s="100" t="s">
        <v>1125</v>
      </c>
      <c r="U285" s="101" t="s">
        <v>1119</v>
      </c>
      <c r="V285" s="101" t="s">
        <v>1119</v>
      </c>
      <c r="W285" s="105" t="s">
        <v>1127</v>
      </c>
      <c r="X285" s="105"/>
      <c r="Y285" s="62" t="str">
        <f t="shared" si="31"/>
        <v>INDEFINIDA</v>
      </c>
      <c r="Z285" s="30" t="str">
        <f t="shared" si="32"/>
        <v>CLASIFICADA</v>
      </c>
      <c r="AA285" s="29" t="str">
        <f t="shared" si="30"/>
        <v>TOTAL</v>
      </c>
      <c r="AB285" s="30" t="str">
        <f>IFERROR(VLOOKUP(X285,BD!$G$6:$H$8,2,0),"PENDIENTE TIPO DE INFORMACIÓN CONTENIDA")</f>
        <v>PENDIENTE TIPO DE INFORMACIÓN CONTENIDA</v>
      </c>
      <c r="AC285" s="30" t="str">
        <f>IFERROR(VLOOKUP(#REF!,BD!$K$6:$L$8,2,0),"NO APLICA")</f>
        <v>NO APLICA</v>
      </c>
      <c r="AD285" s="58" t="str">
        <f t="shared" si="33"/>
        <v>NO APLICA</v>
      </c>
    </row>
    <row r="286" spans="1:30" ht="101.25" x14ac:dyDescent="0.2">
      <c r="A286" s="43">
        <v>280</v>
      </c>
      <c r="B286" s="7" t="s">
        <v>886</v>
      </c>
      <c r="C286" s="3" t="s">
        <v>593</v>
      </c>
      <c r="D286" s="12" t="s">
        <v>312</v>
      </c>
      <c r="E286" s="26" t="b">
        <f>IF(F286=BD!$C$12,'Matriz Final'!D286,IF(F286=BD!$C$13,"CUSTODIO",IF(F286=BD!$C$14,"DTI",IF(F286=BD!$C$15,D286&amp;"/ CUSTODIO",IF(F286=BD!$C$16,D286&amp;"/ CUSTODIO / DTI")))))</f>
        <v>0</v>
      </c>
      <c r="F286" s="12" t="s">
        <v>1173</v>
      </c>
      <c r="G286" s="12" t="s">
        <v>312</v>
      </c>
      <c r="H286" s="51" t="b">
        <f>IF(F286=BD!$C$13,"X",IF(F286=BD!$C$15,"X",IF(F286=BD!$C$16,"X")))</f>
        <v>0</v>
      </c>
      <c r="I286" s="85" t="s">
        <v>1147</v>
      </c>
      <c r="J286" s="87"/>
      <c r="K286" s="13" t="s">
        <v>317</v>
      </c>
      <c r="L286" s="21" t="s">
        <v>319</v>
      </c>
      <c r="M286" s="21" t="s">
        <v>893</v>
      </c>
      <c r="N286" s="2"/>
      <c r="O286" s="2" t="s">
        <v>595</v>
      </c>
      <c r="P286" s="21" t="s">
        <v>596</v>
      </c>
      <c r="Q286" s="25" t="s">
        <v>316</v>
      </c>
      <c r="R286" s="21" t="s">
        <v>597</v>
      </c>
      <c r="S286" s="121">
        <v>1991</v>
      </c>
      <c r="T286" s="100" t="s">
        <v>1125</v>
      </c>
      <c r="U286" s="101" t="s">
        <v>1119</v>
      </c>
      <c r="V286" s="101" t="s">
        <v>1119</v>
      </c>
      <c r="W286" s="105" t="s">
        <v>1127</v>
      </c>
      <c r="X286" s="105"/>
      <c r="Y286" s="62" t="str">
        <f t="shared" si="31"/>
        <v>INDEFINIDA</v>
      </c>
      <c r="Z286" s="30" t="str">
        <f t="shared" si="32"/>
        <v>CLASIFICADA</v>
      </c>
      <c r="AA286" s="29" t="str">
        <f t="shared" si="30"/>
        <v>TOTAL</v>
      </c>
      <c r="AB286" s="30" t="str">
        <f>IFERROR(VLOOKUP(X286,BD!$G$6:$H$8,2,0),"PENDIENTE TIPO DE INFORMACIÓN CONTENIDA")</f>
        <v>PENDIENTE TIPO DE INFORMACIÓN CONTENIDA</v>
      </c>
      <c r="AC286" s="30" t="str">
        <f>IFERROR(VLOOKUP(#REF!,BD!$K$6:$L$8,2,0),"NO APLICA")</f>
        <v>NO APLICA</v>
      </c>
      <c r="AD286" s="58" t="str">
        <f t="shared" si="33"/>
        <v>NO APLICA</v>
      </c>
    </row>
    <row r="287" spans="1:30" ht="101.25" x14ac:dyDescent="0.2">
      <c r="A287" s="43">
        <v>281</v>
      </c>
      <c r="B287" s="7" t="s">
        <v>886</v>
      </c>
      <c r="C287" s="3" t="s">
        <v>593</v>
      </c>
      <c r="D287" s="12" t="s">
        <v>312</v>
      </c>
      <c r="E287" s="26" t="b">
        <f>IF(F287=BD!$C$12,'Matriz Final'!D287,IF(F287=BD!$C$13,"CUSTODIO",IF(F287=BD!$C$14,"DTI",IF(F287=BD!$C$15,D287&amp;"/ CUSTODIO",IF(F287=BD!$C$16,D287&amp;"/ CUSTODIO / DTI")))))</f>
        <v>0</v>
      </c>
      <c r="F287" s="12" t="s">
        <v>1173</v>
      </c>
      <c r="G287" s="12" t="s">
        <v>312</v>
      </c>
      <c r="H287" s="51" t="b">
        <f>IF(F287=BD!$C$13,"X",IF(F287=BD!$C$15,"X",IF(F287=BD!$C$16,"X")))</f>
        <v>0</v>
      </c>
      <c r="I287" s="85" t="s">
        <v>1147</v>
      </c>
      <c r="J287" s="87"/>
      <c r="K287" s="13" t="s">
        <v>317</v>
      </c>
      <c r="L287" s="21" t="s">
        <v>321</v>
      </c>
      <c r="M287" s="21" t="s">
        <v>894</v>
      </c>
      <c r="N287" s="2"/>
      <c r="O287" s="2" t="s">
        <v>595</v>
      </c>
      <c r="P287" s="21" t="s">
        <v>643</v>
      </c>
      <c r="Q287" s="25" t="s">
        <v>316</v>
      </c>
      <c r="R287" s="21"/>
      <c r="S287" s="121">
        <v>1991</v>
      </c>
      <c r="T287" s="100" t="s">
        <v>1125</v>
      </c>
      <c r="U287" s="101" t="s">
        <v>1119</v>
      </c>
      <c r="V287" s="101" t="s">
        <v>1119</v>
      </c>
      <c r="W287" s="105" t="s">
        <v>1127</v>
      </c>
      <c r="X287" s="105"/>
      <c r="Y287" s="62" t="str">
        <f t="shared" si="31"/>
        <v>INDEFINIDA</v>
      </c>
      <c r="Z287" s="30" t="str">
        <f t="shared" si="32"/>
        <v>CLASIFICADA</v>
      </c>
      <c r="AA287" s="29" t="str">
        <f t="shared" si="30"/>
        <v>TOTAL</v>
      </c>
      <c r="AB287" s="30" t="str">
        <f>IFERROR(VLOOKUP(X287,BD!$G$6:$H$8,2,0),"PENDIENTE TIPO DE INFORMACIÓN CONTENIDA")</f>
        <v>PENDIENTE TIPO DE INFORMACIÓN CONTENIDA</v>
      </c>
      <c r="AC287" s="30" t="str">
        <f>IFERROR(VLOOKUP(#REF!,BD!$K$6:$L$8,2,0),"NO APLICA")</f>
        <v>NO APLICA</v>
      </c>
      <c r="AD287" s="58" t="str">
        <f t="shared" si="33"/>
        <v>NO APLICA</v>
      </c>
    </row>
    <row r="288" spans="1:30" ht="267.75" x14ac:dyDescent="0.2">
      <c r="A288" s="43">
        <v>282</v>
      </c>
      <c r="B288" s="7" t="s">
        <v>886</v>
      </c>
      <c r="C288" s="3" t="s">
        <v>593</v>
      </c>
      <c r="D288" s="12" t="s">
        <v>312</v>
      </c>
      <c r="E288" s="26" t="b">
        <f>IF(F288=BD!$C$12,'Matriz Final'!D288,IF(F288=BD!$C$13,"CUSTODIO",IF(F288=BD!$C$14,"DTI",IF(F288=BD!$C$15,D288&amp;"/ CUSTODIO",IF(F288=BD!$C$16,D288&amp;"/ CUSTODIO / DTI")))))</f>
        <v>0</v>
      </c>
      <c r="F288" s="12" t="s">
        <v>1173</v>
      </c>
      <c r="G288" s="12" t="s">
        <v>312</v>
      </c>
      <c r="H288" s="51" t="b">
        <f>IF(F288=BD!$C$13,"X",IF(F288=BD!$C$15,"X",IF(F288=BD!$C$16,"X")))</f>
        <v>0</v>
      </c>
      <c r="I288" s="85" t="s">
        <v>1147</v>
      </c>
      <c r="J288" s="87"/>
      <c r="K288" s="13" t="s">
        <v>317</v>
      </c>
      <c r="L288" s="21" t="s">
        <v>322</v>
      </c>
      <c r="M288" s="21" t="s">
        <v>895</v>
      </c>
      <c r="N288" s="2"/>
      <c r="O288" s="2" t="s">
        <v>595</v>
      </c>
      <c r="P288" s="21" t="s">
        <v>596</v>
      </c>
      <c r="Q288" s="25" t="s">
        <v>316</v>
      </c>
      <c r="R288" s="21" t="s">
        <v>597</v>
      </c>
      <c r="S288" s="121">
        <v>1991</v>
      </c>
      <c r="T288" s="100" t="s">
        <v>1125</v>
      </c>
      <c r="U288" s="101" t="s">
        <v>1119</v>
      </c>
      <c r="V288" s="101" t="s">
        <v>1119</v>
      </c>
      <c r="W288" s="105" t="s">
        <v>1127</v>
      </c>
      <c r="X288" s="105"/>
      <c r="Y288" s="62" t="str">
        <f t="shared" si="31"/>
        <v>INDEFINIDA</v>
      </c>
      <c r="Z288" s="30" t="str">
        <f t="shared" si="32"/>
        <v>CLASIFICADA</v>
      </c>
      <c r="AA288" s="29" t="str">
        <f t="shared" si="30"/>
        <v>TOTAL</v>
      </c>
      <c r="AB288" s="30" t="str">
        <f>IFERROR(VLOOKUP(X288,BD!$G$6:$H$8,2,0),"PENDIENTE TIPO DE INFORMACIÓN CONTENIDA")</f>
        <v>PENDIENTE TIPO DE INFORMACIÓN CONTENIDA</v>
      </c>
      <c r="AC288" s="30" t="str">
        <f>IFERROR(VLOOKUP(#REF!,BD!$K$6:$L$8,2,0),"NO APLICA")</f>
        <v>NO APLICA</v>
      </c>
      <c r="AD288" s="58" t="str">
        <f t="shared" si="33"/>
        <v>NO APLICA</v>
      </c>
    </row>
    <row r="289" spans="1:30" ht="101.25" x14ac:dyDescent="0.2">
      <c r="A289" s="43">
        <v>283</v>
      </c>
      <c r="B289" s="7" t="s">
        <v>886</v>
      </c>
      <c r="C289" s="3" t="s">
        <v>593</v>
      </c>
      <c r="D289" s="12" t="s">
        <v>312</v>
      </c>
      <c r="E289" s="26" t="b">
        <f>IF(F289=BD!$C$12,'Matriz Final'!D289,IF(F289=BD!$C$13,"CUSTODIO",IF(F289=BD!$C$14,"DTI",IF(F289=BD!$C$15,D289&amp;"/ CUSTODIO",IF(F289=BD!$C$16,D289&amp;"/ CUSTODIO / DTI")))))</f>
        <v>0</v>
      </c>
      <c r="F289" s="12" t="s">
        <v>1173</v>
      </c>
      <c r="G289" s="12" t="s">
        <v>312</v>
      </c>
      <c r="H289" s="51" t="b">
        <f>IF(F289=BD!$C$13,"X",IF(F289=BD!$C$15,"X",IF(F289=BD!$C$16,"X")))</f>
        <v>0</v>
      </c>
      <c r="I289" s="85" t="s">
        <v>1147</v>
      </c>
      <c r="J289" s="87"/>
      <c r="K289" s="13" t="s">
        <v>317</v>
      </c>
      <c r="L289" s="21" t="s">
        <v>323</v>
      </c>
      <c r="M289" s="21" t="s">
        <v>896</v>
      </c>
      <c r="N289" s="2"/>
      <c r="O289" s="2" t="s">
        <v>595</v>
      </c>
      <c r="P289" s="21" t="s">
        <v>643</v>
      </c>
      <c r="Q289" s="25" t="s">
        <v>316</v>
      </c>
      <c r="R289" s="21"/>
      <c r="S289" s="121">
        <v>1991</v>
      </c>
      <c r="T289" s="100" t="s">
        <v>1118</v>
      </c>
      <c r="U289" s="101" t="s">
        <v>1119</v>
      </c>
      <c r="V289" s="101" t="s">
        <v>1119</v>
      </c>
      <c r="W289" s="105" t="s">
        <v>1120</v>
      </c>
      <c r="X289" s="105" t="s">
        <v>1115</v>
      </c>
      <c r="Y289" s="62" t="str">
        <f t="shared" si="31"/>
        <v>INDEFINIDA</v>
      </c>
      <c r="Z289" s="30" t="str">
        <f t="shared" si="32"/>
        <v>CLASIFICADA</v>
      </c>
      <c r="AA289" s="29" t="str">
        <f t="shared" si="30"/>
        <v>TOTAL</v>
      </c>
      <c r="AB289" s="30" t="str">
        <f>IFERROR(VLOOKUP(X289,BD!$G$6:$H$8,2,0),"PENDIENTE TIPO DE INFORMACIÓN CONTENIDA")</f>
        <v>PENDIENTE TIPO DE INFORMACIÓN CONTENIDA</v>
      </c>
      <c r="AC289" s="30" t="str">
        <f>IFERROR(VLOOKUP(#REF!,BD!$K$6:$L$8,2,0),"NO APLICA")</f>
        <v>NO APLICA</v>
      </c>
      <c r="AD289" s="58" t="str">
        <f t="shared" si="33"/>
        <v>NO APLICA</v>
      </c>
    </row>
    <row r="290" spans="1:30" ht="101.25" x14ac:dyDescent="0.2">
      <c r="A290" s="43">
        <v>284</v>
      </c>
      <c r="B290" s="7" t="s">
        <v>886</v>
      </c>
      <c r="C290" s="3" t="s">
        <v>593</v>
      </c>
      <c r="D290" s="12" t="s">
        <v>312</v>
      </c>
      <c r="E290" s="26" t="b">
        <f>IF(F290=BD!$C$12,'Matriz Final'!D290,IF(F290=BD!$C$13,"CUSTODIO",IF(F290=BD!$C$14,"DTI",IF(F290=BD!$C$15,D290&amp;"/ CUSTODIO",IF(F290=BD!$C$16,D290&amp;"/ CUSTODIO / DTI")))))</f>
        <v>0</v>
      </c>
      <c r="F290" s="12" t="s">
        <v>1173</v>
      </c>
      <c r="G290" s="12" t="s">
        <v>312</v>
      </c>
      <c r="H290" s="51" t="b">
        <f>IF(F290=BD!$C$13,"X",IF(F290=BD!$C$15,"X",IF(F290=BD!$C$16,"X")))</f>
        <v>0</v>
      </c>
      <c r="I290" s="85" t="s">
        <v>1147</v>
      </c>
      <c r="J290" s="87"/>
      <c r="K290" s="13" t="s">
        <v>317</v>
      </c>
      <c r="L290" s="21" t="s">
        <v>324</v>
      </c>
      <c r="M290" s="21" t="s">
        <v>897</v>
      </c>
      <c r="N290" s="2"/>
      <c r="O290" s="2" t="s">
        <v>595</v>
      </c>
      <c r="P290" s="21" t="s">
        <v>647</v>
      </c>
      <c r="Q290" s="25" t="s">
        <v>316</v>
      </c>
      <c r="R290" s="21" t="s">
        <v>597</v>
      </c>
      <c r="S290" s="121">
        <v>1991</v>
      </c>
      <c r="T290" s="100" t="s">
        <v>1118</v>
      </c>
      <c r="U290" s="101" t="s">
        <v>1119</v>
      </c>
      <c r="V290" s="101" t="s">
        <v>1119</v>
      </c>
      <c r="W290" s="105" t="s">
        <v>1120</v>
      </c>
      <c r="X290" s="105" t="s">
        <v>1115</v>
      </c>
      <c r="Y290" s="62" t="str">
        <f t="shared" si="31"/>
        <v>INDEFINIDA</v>
      </c>
      <c r="Z290" s="30" t="str">
        <f t="shared" si="32"/>
        <v>CLASIFICADA</v>
      </c>
      <c r="AA290" s="29" t="str">
        <f t="shared" si="30"/>
        <v>TOTAL</v>
      </c>
      <c r="AB290" s="30" t="str">
        <f>IFERROR(VLOOKUP(X290,BD!$G$6:$H$8,2,0),"PENDIENTE TIPO DE INFORMACIÓN CONTENIDA")</f>
        <v>PENDIENTE TIPO DE INFORMACIÓN CONTENIDA</v>
      </c>
      <c r="AC290" s="30" t="str">
        <f>IFERROR(VLOOKUP(#REF!,BD!$K$6:$L$8,2,0),"NO APLICA")</f>
        <v>NO APLICA</v>
      </c>
      <c r="AD290" s="58" t="str">
        <f t="shared" si="33"/>
        <v>NO APLICA</v>
      </c>
    </row>
    <row r="291" spans="1:30" ht="178.5" x14ac:dyDescent="0.2">
      <c r="A291" s="43">
        <v>285</v>
      </c>
      <c r="B291" s="7" t="s">
        <v>886</v>
      </c>
      <c r="C291" s="3" t="s">
        <v>593</v>
      </c>
      <c r="D291" s="12" t="s">
        <v>312</v>
      </c>
      <c r="E291" s="26" t="b">
        <f>IF(F291=BD!$C$12,'Matriz Final'!D291,IF(F291=BD!$C$13,"CUSTODIO",IF(F291=BD!$C$14,"DTI",IF(F291=BD!$C$15,D291&amp;"/ CUSTODIO",IF(F291=BD!$C$16,D291&amp;"/ CUSTODIO / DTI")))))</f>
        <v>0</v>
      </c>
      <c r="F291" s="12" t="s">
        <v>1173</v>
      </c>
      <c r="G291" s="12" t="s">
        <v>312</v>
      </c>
      <c r="H291" s="51" t="b">
        <f>IF(F291=BD!$C$13,"X",IF(F291=BD!$C$15,"X",IF(F291=BD!$C$16,"X")))</f>
        <v>0</v>
      </c>
      <c r="I291" s="85" t="s">
        <v>1147</v>
      </c>
      <c r="J291" s="87"/>
      <c r="K291" s="13" t="s">
        <v>314</v>
      </c>
      <c r="L291" s="21" t="s">
        <v>315</v>
      </c>
      <c r="M291" s="21" t="s">
        <v>898</v>
      </c>
      <c r="N291" s="2"/>
      <c r="O291" s="2" t="s">
        <v>595</v>
      </c>
      <c r="P291" s="21" t="s">
        <v>647</v>
      </c>
      <c r="Q291" s="25" t="s">
        <v>313</v>
      </c>
      <c r="R291" s="21" t="s">
        <v>597</v>
      </c>
      <c r="S291" s="121">
        <v>1991</v>
      </c>
      <c r="T291" s="100" t="s">
        <v>1125</v>
      </c>
      <c r="U291" s="101" t="s">
        <v>1119</v>
      </c>
      <c r="V291" s="101" t="s">
        <v>1119</v>
      </c>
      <c r="W291" s="105" t="s">
        <v>1127</v>
      </c>
      <c r="X291" s="105"/>
      <c r="Y291" s="62" t="str">
        <f t="shared" si="31"/>
        <v>INDEFINIDA</v>
      </c>
      <c r="Z291" s="30" t="str">
        <f t="shared" si="32"/>
        <v>CLASIFICADA</v>
      </c>
      <c r="AA291" s="29" t="str">
        <f t="shared" si="30"/>
        <v>TOTAL</v>
      </c>
      <c r="AB291" s="30" t="str">
        <f>IFERROR(VLOOKUP(X291,BD!$G$6:$H$8,2,0),"PENDIENTE TIPO DE INFORMACIÓN CONTENIDA")</f>
        <v>PENDIENTE TIPO DE INFORMACIÓN CONTENIDA</v>
      </c>
      <c r="AC291" s="30" t="str">
        <f>IFERROR(VLOOKUP(#REF!,BD!$K$6:$L$8,2,0),"NO APLICA")</f>
        <v>NO APLICA</v>
      </c>
      <c r="AD291" s="58" t="str">
        <f t="shared" si="33"/>
        <v>NO APLICA</v>
      </c>
    </row>
    <row r="292" spans="1:30" ht="101.25" x14ac:dyDescent="0.2">
      <c r="A292" s="43">
        <v>286</v>
      </c>
      <c r="B292" s="7" t="s">
        <v>886</v>
      </c>
      <c r="C292" s="3" t="s">
        <v>593</v>
      </c>
      <c r="D292" s="12" t="s">
        <v>312</v>
      </c>
      <c r="E292" s="26" t="b">
        <f>IF(F292=BD!$C$12,'Matriz Final'!D292,IF(F292=BD!$C$13,"CUSTODIO",IF(F292=BD!$C$14,"DTI",IF(F292=BD!$C$15,D292&amp;"/ CUSTODIO",IF(F292=BD!$C$16,D292&amp;"/ CUSTODIO / DTI")))))</f>
        <v>0</v>
      </c>
      <c r="F292" s="12" t="s">
        <v>1173</v>
      </c>
      <c r="G292" s="12" t="s">
        <v>312</v>
      </c>
      <c r="H292" s="51" t="b">
        <f>IF(F292=BD!$C$13,"X",IF(F292=BD!$C$15,"X",IF(F292=BD!$C$16,"X")))</f>
        <v>0</v>
      </c>
      <c r="I292" s="85" t="s">
        <v>1147</v>
      </c>
      <c r="J292" s="87"/>
      <c r="K292" s="13" t="s">
        <v>352</v>
      </c>
      <c r="L292" s="2"/>
      <c r="M292" s="21" t="s">
        <v>899</v>
      </c>
      <c r="N292" s="2"/>
      <c r="O292" s="2" t="s">
        <v>595</v>
      </c>
      <c r="P292" s="21" t="s">
        <v>596</v>
      </c>
      <c r="Q292" s="25" t="s">
        <v>351</v>
      </c>
      <c r="R292" s="21" t="s">
        <v>597</v>
      </c>
      <c r="S292" s="121">
        <v>1991</v>
      </c>
      <c r="T292" s="100" t="s">
        <v>1118</v>
      </c>
      <c r="U292" s="101" t="s">
        <v>1119</v>
      </c>
      <c r="V292" s="101" t="s">
        <v>1119</v>
      </c>
      <c r="W292" s="105" t="s">
        <v>1120</v>
      </c>
      <c r="X292" s="105" t="s">
        <v>1115</v>
      </c>
      <c r="Y292" s="62" t="str">
        <f t="shared" si="31"/>
        <v>INDEFINIDA</v>
      </c>
      <c r="Z292" s="30" t="str">
        <f t="shared" si="32"/>
        <v>CLASIFICADA</v>
      </c>
      <c r="AA292" s="29" t="str">
        <f t="shared" si="30"/>
        <v>TOTAL</v>
      </c>
      <c r="AB292" s="30" t="str">
        <f>IFERROR(VLOOKUP(X292,BD!$G$6:$H$8,2,0),"PENDIENTE TIPO DE INFORMACIÓN CONTENIDA")</f>
        <v>PENDIENTE TIPO DE INFORMACIÓN CONTENIDA</v>
      </c>
      <c r="AC292" s="30" t="str">
        <f>IFERROR(VLOOKUP(#REF!,BD!$K$6:$L$8,2,0),"NO APLICA")</f>
        <v>NO APLICA</v>
      </c>
      <c r="AD292" s="58" t="str">
        <f t="shared" si="33"/>
        <v>NO APLICA</v>
      </c>
    </row>
    <row r="293" spans="1:30" ht="101.25" x14ac:dyDescent="0.2">
      <c r="A293" s="43">
        <v>287</v>
      </c>
      <c r="B293" s="7" t="s">
        <v>886</v>
      </c>
      <c r="C293" s="3" t="s">
        <v>593</v>
      </c>
      <c r="D293" s="12" t="s">
        <v>312</v>
      </c>
      <c r="E293" s="26" t="str">
        <f>IF(F293=BD!$C$12,'Matriz Final'!D293,IF(F293=BD!$C$13,"CUSTODIO",IF(F293=BD!$C$14,"DTI",IF(F293=BD!$C$15,D293&amp;"/ CUSTODIO",IF(F293=BD!$C$16,D293&amp;"/ CUSTODIO / DTI")))))</f>
        <v>DTI</v>
      </c>
      <c r="F293" s="12" t="s">
        <v>1142</v>
      </c>
      <c r="G293" s="12" t="s">
        <v>312</v>
      </c>
      <c r="H293" s="51" t="b">
        <f>IF(F293=BD!$C$13,"X",IF(F293=BD!$C$15,"X",IF(F293=BD!$C$16,"X")))</f>
        <v>0</v>
      </c>
      <c r="I293" s="85" t="s">
        <v>1137</v>
      </c>
      <c r="J293" s="87"/>
      <c r="K293" s="13" t="s">
        <v>326</v>
      </c>
      <c r="L293" s="21" t="s">
        <v>327</v>
      </c>
      <c r="M293" s="21" t="s">
        <v>900</v>
      </c>
      <c r="N293" s="2"/>
      <c r="O293" s="2" t="s">
        <v>595</v>
      </c>
      <c r="P293" s="21" t="s">
        <v>596</v>
      </c>
      <c r="Q293" s="25" t="s">
        <v>325</v>
      </c>
      <c r="R293" s="21" t="s">
        <v>597</v>
      </c>
      <c r="S293" s="121">
        <v>1991</v>
      </c>
      <c r="T293" s="100" t="s">
        <v>1118</v>
      </c>
      <c r="U293" s="101" t="s">
        <v>1119</v>
      </c>
      <c r="V293" s="101" t="s">
        <v>1119</v>
      </c>
      <c r="W293" s="105" t="s">
        <v>1120</v>
      </c>
      <c r="X293" s="105" t="s">
        <v>1115</v>
      </c>
      <c r="Y293" s="62" t="str">
        <f t="shared" si="31"/>
        <v>INDEFINIDA</v>
      </c>
      <c r="Z293" s="30" t="str">
        <f t="shared" si="32"/>
        <v>CLASIFICADA</v>
      </c>
      <c r="AA293" s="29" t="str">
        <f t="shared" si="30"/>
        <v>TOTAL</v>
      </c>
      <c r="AB293" s="30" t="str">
        <f>IFERROR(VLOOKUP(X293,BD!$G$6:$H$8,2,0),"PENDIENTE TIPO DE INFORMACIÓN CONTENIDA")</f>
        <v>PENDIENTE TIPO DE INFORMACIÓN CONTENIDA</v>
      </c>
      <c r="AC293" s="30" t="str">
        <f>IFERROR(VLOOKUP(#REF!,BD!$K$6:$L$8,2,0),"NO APLICA")</f>
        <v>NO APLICA</v>
      </c>
      <c r="AD293" s="58" t="str">
        <f t="shared" si="33"/>
        <v>NO APLICA</v>
      </c>
    </row>
    <row r="294" spans="1:30" ht="101.25" x14ac:dyDescent="0.2">
      <c r="A294" s="43">
        <v>288</v>
      </c>
      <c r="B294" s="7" t="s">
        <v>886</v>
      </c>
      <c r="C294" s="3" t="s">
        <v>593</v>
      </c>
      <c r="D294" s="12" t="s">
        <v>312</v>
      </c>
      <c r="E294" s="26" t="str">
        <f>IF(F294=BD!$C$12,'Matriz Final'!D294,IF(F294=BD!$C$13,"CUSTODIO",IF(F294=BD!$C$14,"DTI",IF(F294=BD!$C$15,D294&amp;"/ CUSTODIO",IF(F294=BD!$C$16,D294&amp;"/ CUSTODIO / DTI")))))</f>
        <v>DTI</v>
      </c>
      <c r="F294" s="12" t="s">
        <v>1142</v>
      </c>
      <c r="G294" s="12" t="s">
        <v>312</v>
      </c>
      <c r="H294" s="51" t="b">
        <f>IF(F294=BD!$C$13,"X",IF(F294=BD!$C$15,"X",IF(F294=BD!$C$16,"X")))</f>
        <v>0</v>
      </c>
      <c r="I294" s="85" t="s">
        <v>1140</v>
      </c>
      <c r="J294" s="87" t="s">
        <v>1190</v>
      </c>
      <c r="K294" s="13" t="s">
        <v>10</v>
      </c>
      <c r="L294" s="21" t="s">
        <v>356</v>
      </c>
      <c r="M294" s="21" t="s">
        <v>613</v>
      </c>
      <c r="N294" s="2"/>
      <c r="O294" s="2" t="s">
        <v>595</v>
      </c>
      <c r="P294" s="21" t="s">
        <v>596</v>
      </c>
      <c r="Q294" s="25" t="s">
        <v>355</v>
      </c>
      <c r="R294" s="21" t="s">
        <v>597</v>
      </c>
      <c r="S294" s="121">
        <v>1991</v>
      </c>
      <c r="T294" s="100" t="s">
        <v>1125</v>
      </c>
      <c r="U294" s="101" t="s">
        <v>1119</v>
      </c>
      <c r="V294" s="101" t="s">
        <v>1119</v>
      </c>
      <c r="W294" s="105" t="s">
        <v>1127</v>
      </c>
      <c r="X294" s="105"/>
      <c r="Y294" s="62" t="str">
        <f t="shared" si="31"/>
        <v>INDEFINIDA</v>
      </c>
      <c r="Z294" s="30" t="str">
        <f t="shared" si="32"/>
        <v>CLASIFICADA</v>
      </c>
      <c r="AA294" s="29" t="str">
        <f t="shared" si="30"/>
        <v>TOTAL</v>
      </c>
      <c r="AB294" s="30" t="str">
        <f>IFERROR(VLOOKUP(X294,BD!$G$6:$H$8,2,0),"PENDIENTE TIPO DE INFORMACIÓN CONTENIDA")</f>
        <v>PENDIENTE TIPO DE INFORMACIÓN CONTENIDA</v>
      </c>
      <c r="AC294" s="30" t="str">
        <f>IFERROR(VLOOKUP(#REF!,BD!$K$6:$L$8,2,0),"NO APLICA")</f>
        <v>NO APLICA</v>
      </c>
      <c r="AD294" s="58" t="str">
        <f t="shared" si="33"/>
        <v>NO APLICA</v>
      </c>
    </row>
    <row r="295" spans="1:30" ht="101.25" x14ac:dyDescent="0.2">
      <c r="A295" s="43">
        <v>289</v>
      </c>
      <c r="B295" s="7" t="s">
        <v>886</v>
      </c>
      <c r="C295" s="3" t="s">
        <v>593</v>
      </c>
      <c r="D295" s="12" t="s">
        <v>312</v>
      </c>
      <c r="E295" s="26" t="b">
        <f>IF(F295=BD!$C$12,'Matriz Final'!D295,IF(F295=BD!$C$13,"CUSTODIO",IF(F295=BD!$C$14,"DTI",IF(F295=BD!$C$15,D295&amp;"/ CUSTODIO",IF(F295=BD!$C$16,D295&amp;"/ CUSTODIO / DTI")))))</f>
        <v>0</v>
      </c>
      <c r="F295" s="12" t="s">
        <v>1173</v>
      </c>
      <c r="G295" s="12" t="s">
        <v>312</v>
      </c>
      <c r="H295" s="51" t="b">
        <f>IF(F295=BD!$C$13,"X",IF(F295=BD!$C$15,"X",IF(F295=BD!$C$16,"X")))</f>
        <v>0</v>
      </c>
      <c r="I295" s="85" t="s">
        <v>1147</v>
      </c>
      <c r="J295" s="87"/>
      <c r="K295" s="13" t="s">
        <v>335</v>
      </c>
      <c r="L295" s="2"/>
      <c r="M295" s="21" t="s">
        <v>901</v>
      </c>
      <c r="N295" s="2"/>
      <c r="O295" s="2" t="s">
        <v>595</v>
      </c>
      <c r="P295" s="21" t="s">
        <v>596</v>
      </c>
      <c r="Q295" s="25" t="s">
        <v>334</v>
      </c>
      <c r="R295" s="21" t="s">
        <v>597</v>
      </c>
      <c r="S295" s="116"/>
      <c r="T295" s="100" t="s">
        <v>1118</v>
      </c>
      <c r="U295" s="101" t="s">
        <v>1119</v>
      </c>
      <c r="V295" s="101" t="s">
        <v>1119</v>
      </c>
      <c r="W295" s="105" t="s">
        <v>1120</v>
      </c>
      <c r="X295" s="105" t="s">
        <v>1115</v>
      </c>
      <c r="Y295" s="62" t="str">
        <f t="shared" si="31"/>
        <v>INDEFINIDA</v>
      </c>
      <c r="Z295" s="30" t="str">
        <f t="shared" si="32"/>
        <v>CLASIFICADA</v>
      </c>
      <c r="AA295" s="29" t="str">
        <f t="shared" si="30"/>
        <v>TOTAL</v>
      </c>
      <c r="AB295" s="30" t="str">
        <f>IFERROR(VLOOKUP(X295,BD!$G$6:$H$8,2,0),"PENDIENTE TIPO DE INFORMACIÓN CONTENIDA")</f>
        <v>PENDIENTE TIPO DE INFORMACIÓN CONTENIDA</v>
      </c>
      <c r="AC295" s="30" t="str">
        <f>IFERROR(VLOOKUP(#REF!,BD!$K$6:$L$8,2,0),"NO APLICA")</f>
        <v>NO APLICA</v>
      </c>
      <c r="AD295" s="58" t="str">
        <f t="shared" si="33"/>
        <v>NO APLICA</v>
      </c>
    </row>
    <row r="296" spans="1:30" ht="101.25" x14ac:dyDescent="0.2">
      <c r="A296" s="43">
        <v>290</v>
      </c>
      <c r="B296" s="7" t="s">
        <v>886</v>
      </c>
      <c r="C296" s="3" t="s">
        <v>593</v>
      </c>
      <c r="D296" s="12" t="s">
        <v>312</v>
      </c>
      <c r="E296" s="26" t="b">
        <f>IF(F296=BD!$C$12,'Matriz Final'!D296,IF(F296=BD!$C$13,"CUSTODIO",IF(F296=BD!$C$14,"DTI",IF(F296=BD!$C$15,D296&amp;"/ CUSTODIO",IF(F296=BD!$C$16,D296&amp;"/ CUSTODIO / DTI")))))</f>
        <v>0</v>
      </c>
      <c r="F296" s="12" t="s">
        <v>1173</v>
      </c>
      <c r="G296" s="12" t="s">
        <v>312</v>
      </c>
      <c r="H296" s="51" t="b">
        <f>IF(F296=BD!$C$13,"X",IF(F296=BD!$C$15,"X",IF(F296=BD!$C$16,"X")))</f>
        <v>0</v>
      </c>
      <c r="I296" s="85" t="s">
        <v>1147</v>
      </c>
      <c r="J296" s="87"/>
      <c r="K296" s="14" t="s">
        <v>354</v>
      </c>
      <c r="L296" s="2"/>
      <c r="M296" s="21" t="s">
        <v>902</v>
      </c>
      <c r="N296" s="2"/>
      <c r="O296" s="2" t="s">
        <v>595</v>
      </c>
      <c r="P296" s="21" t="s">
        <v>596</v>
      </c>
      <c r="Q296" s="25" t="s">
        <v>353</v>
      </c>
      <c r="R296" s="21" t="s">
        <v>597</v>
      </c>
      <c r="S296" s="121">
        <v>2016</v>
      </c>
      <c r="T296" s="100" t="s">
        <v>1118</v>
      </c>
      <c r="U296" s="101" t="s">
        <v>1119</v>
      </c>
      <c r="V296" s="101" t="s">
        <v>1119</v>
      </c>
      <c r="W296" s="105" t="s">
        <v>1120</v>
      </c>
      <c r="X296" s="105" t="s">
        <v>1115</v>
      </c>
      <c r="Y296" s="62" t="str">
        <f t="shared" si="31"/>
        <v>INDEFINIDA</v>
      </c>
      <c r="Z296" s="30" t="str">
        <f t="shared" si="32"/>
        <v>CLASIFICADA</v>
      </c>
      <c r="AA296" s="29" t="str">
        <f t="shared" si="30"/>
        <v>TOTAL</v>
      </c>
      <c r="AB296" s="30" t="str">
        <f>IFERROR(VLOOKUP(X296,BD!$G$6:$H$8,2,0),"PENDIENTE TIPO DE INFORMACIÓN CONTENIDA")</f>
        <v>PENDIENTE TIPO DE INFORMACIÓN CONTENIDA</v>
      </c>
      <c r="AC296" s="30" t="str">
        <f>IFERROR(VLOOKUP(#REF!,BD!$K$6:$L$8,2,0),"NO APLICA")</f>
        <v>NO APLICA</v>
      </c>
      <c r="AD296" s="58" t="str">
        <f t="shared" si="33"/>
        <v>NO APLICA</v>
      </c>
    </row>
    <row r="297" spans="1:30" ht="101.25" x14ac:dyDescent="0.2">
      <c r="A297" s="43">
        <v>291</v>
      </c>
      <c r="B297" s="7" t="s">
        <v>886</v>
      </c>
      <c r="C297" s="3" t="s">
        <v>593</v>
      </c>
      <c r="D297" s="12" t="s">
        <v>312</v>
      </c>
      <c r="E297" s="26" t="b">
        <f>IF(F297=BD!$C$12,'Matriz Final'!D297,IF(F297=BD!$C$13,"CUSTODIO",IF(F297=BD!$C$14,"DTI",IF(F297=BD!$C$15,D297&amp;"/ CUSTODIO",IF(F297=BD!$C$16,D297&amp;"/ CUSTODIO / DTI")))))</f>
        <v>0</v>
      </c>
      <c r="F297" s="12" t="s">
        <v>1173</v>
      </c>
      <c r="G297" s="12" t="s">
        <v>312</v>
      </c>
      <c r="H297" s="51" t="b">
        <f>IF(F297=BD!$C$13,"X",IF(F297=BD!$C$15,"X",IF(F297=BD!$C$16,"X")))</f>
        <v>0</v>
      </c>
      <c r="I297" s="85" t="s">
        <v>1147</v>
      </c>
      <c r="J297" s="87"/>
      <c r="K297" s="13" t="s">
        <v>337</v>
      </c>
      <c r="L297" s="21" t="s">
        <v>338</v>
      </c>
      <c r="M297" s="21" t="s">
        <v>903</v>
      </c>
      <c r="N297" s="2"/>
      <c r="O297" s="2" t="s">
        <v>595</v>
      </c>
      <c r="P297" s="21" t="s">
        <v>596</v>
      </c>
      <c r="Q297" s="25" t="s">
        <v>336</v>
      </c>
      <c r="R297" s="21" t="s">
        <v>597</v>
      </c>
      <c r="S297" s="121">
        <v>1991</v>
      </c>
      <c r="T297" s="100" t="s">
        <v>1118</v>
      </c>
      <c r="U297" s="101" t="s">
        <v>1119</v>
      </c>
      <c r="V297" s="101" t="s">
        <v>1119</v>
      </c>
      <c r="W297" s="105" t="s">
        <v>1120</v>
      </c>
      <c r="X297" s="105" t="s">
        <v>1115</v>
      </c>
      <c r="Y297" s="62" t="str">
        <f t="shared" si="31"/>
        <v>INDEFINIDA</v>
      </c>
      <c r="Z297" s="30" t="str">
        <f t="shared" si="32"/>
        <v>CLASIFICADA</v>
      </c>
      <c r="AA297" s="29" t="str">
        <f t="shared" si="30"/>
        <v>TOTAL</v>
      </c>
      <c r="AB297" s="30" t="str">
        <f>IFERROR(VLOOKUP(X297,BD!$G$6:$H$8,2,0),"PENDIENTE TIPO DE INFORMACIÓN CONTENIDA")</f>
        <v>PENDIENTE TIPO DE INFORMACIÓN CONTENIDA</v>
      </c>
      <c r="AC297" s="30" t="str">
        <f>IFERROR(VLOOKUP(#REF!,BD!$K$6:$L$8,2,0),"NO APLICA")</f>
        <v>NO APLICA</v>
      </c>
      <c r="AD297" s="58" t="str">
        <f t="shared" si="33"/>
        <v>NO APLICA</v>
      </c>
    </row>
    <row r="298" spans="1:30" ht="101.25" x14ac:dyDescent="0.2">
      <c r="A298" s="43">
        <v>292</v>
      </c>
      <c r="B298" s="7" t="s">
        <v>886</v>
      </c>
      <c r="C298" s="3" t="s">
        <v>593</v>
      </c>
      <c r="D298" s="12" t="s">
        <v>312</v>
      </c>
      <c r="E298" s="26" t="b">
        <f>IF(F298=BD!$C$12,'Matriz Final'!D298,IF(F298=BD!$C$13,"CUSTODIO",IF(F298=BD!$C$14,"DTI",IF(F298=BD!$C$15,D298&amp;"/ CUSTODIO",IF(F298=BD!$C$16,D298&amp;"/ CUSTODIO / DTI")))))</f>
        <v>0</v>
      </c>
      <c r="F298" s="12" t="s">
        <v>1173</v>
      </c>
      <c r="G298" s="12" t="s">
        <v>312</v>
      </c>
      <c r="H298" s="51" t="b">
        <f>IF(F298=BD!$C$13,"X",IF(F298=BD!$C$15,"X",IF(F298=BD!$C$16,"X")))</f>
        <v>0</v>
      </c>
      <c r="I298" s="85" t="s">
        <v>1147</v>
      </c>
      <c r="J298" s="87"/>
      <c r="K298" s="13" t="s">
        <v>337</v>
      </c>
      <c r="L298" s="21" t="s">
        <v>339</v>
      </c>
      <c r="M298" s="21" t="s">
        <v>904</v>
      </c>
      <c r="N298" s="2"/>
      <c r="O298" s="2" t="s">
        <v>595</v>
      </c>
      <c r="P298" s="21" t="s">
        <v>596</v>
      </c>
      <c r="Q298" s="25" t="s">
        <v>336</v>
      </c>
      <c r="R298" s="21" t="s">
        <v>597</v>
      </c>
      <c r="S298" s="121">
        <v>1991</v>
      </c>
      <c r="T298" s="100" t="s">
        <v>1118</v>
      </c>
      <c r="U298" s="101" t="s">
        <v>1119</v>
      </c>
      <c r="V298" s="101" t="s">
        <v>1119</v>
      </c>
      <c r="W298" s="105" t="s">
        <v>1120</v>
      </c>
      <c r="X298" s="105" t="s">
        <v>1115</v>
      </c>
      <c r="Y298" s="62" t="str">
        <f t="shared" si="31"/>
        <v>INDEFINIDA</v>
      </c>
      <c r="Z298" s="30" t="str">
        <f t="shared" si="32"/>
        <v>CLASIFICADA</v>
      </c>
      <c r="AA298" s="29" t="str">
        <f t="shared" si="30"/>
        <v>TOTAL</v>
      </c>
      <c r="AB298" s="30" t="str">
        <f>IFERROR(VLOOKUP(X298,BD!$G$6:$H$8,2,0),"PENDIENTE TIPO DE INFORMACIÓN CONTENIDA")</f>
        <v>PENDIENTE TIPO DE INFORMACIÓN CONTENIDA</v>
      </c>
      <c r="AC298" s="30" t="str">
        <f>IFERROR(VLOOKUP(#REF!,BD!$K$6:$L$8,2,0),"NO APLICA")</f>
        <v>NO APLICA</v>
      </c>
      <c r="AD298" s="58" t="str">
        <f t="shared" si="33"/>
        <v>NO APLICA</v>
      </c>
    </row>
    <row r="299" spans="1:30" ht="101.25" x14ac:dyDescent="0.2">
      <c r="A299" s="43">
        <v>293</v>
      </c>
      <c r="B299" s="7" t="s">
        <v>886</v>
      </c>
      <c r="C299" s="3" t="s">
        <v>593</v>
      </c>
      <c r="D299" s="12" t="s">
        <v>312</v>
      </c>
      <c r="E299" s="26" t="b">
        <f>IF(F299=BD!$C$12,'Matriz Final'!D299,IF(F299=BD!$C$13,"CUSTODIO",IF(F299=BD!$C$14,"DTI",IF(F299=BD!$C$15,D299&amp;"/ CUSTODIO",IF(F299=BD!$C$16,D299&amp;"/ CUSTODIO / DTI")))))</f>
        <v>0</v>
      </c>
      <c r="F299" s="12" t="s">
        <v>1173</v>
      </c>
      <c r="G299" s="12" t="s">
        <v>312</v>
      </c>
      <c r="H299" s="51" t="b">
        <f>IF(F299=BD!$C$13,"X",IF(F299=BD!$C$15,"X",IF(F299=BD!$C$16,"X")))</f>
        <v>0</v>
      </c>
      <c r="I299" s="85" t="s">
        <v>1147</v>
      </c>
      <c r="J299" s="87"/>
      <c r="K299" s="13" t="s">
        <v>337</v>
      </c>
      <c r="L299" s="21" t="s">
        <v>340</v>
      </c>
      <c r="M299" s="21" t="s">
        <v>905</v>
      </c>
      <c r="N299" s="2"/>
      <c r="O299" s="2" t="s">
        <v>595</v>
      </c>
      <c r="P299" s="21" t="s">
        <v>596</v>
      </c>
      <c r="Q299" s="25" t="s">
        <v>336</v>
      </c>
      <c r="R299" s="21" t="s">
        <v>597</v>
      </c>
      <c r="S299" s="121">
        <v>1991</v>
      </c>
      <c r="T299" s="100" t="s">
        <v>1118</v>
      </c>
      <c r="U299" s="101" t="s">
        <v>1119</v>
      </c>
      <c r="V299" s="101" t="s">
        <v>1119</v>
      </c>
      <c r="W299" s="105" t="s">
        <v>1120</v>
      </c>
      <c r="X299" s="105" t="s">
        <v>1115</v>
      </c>
      <c r="Y299" s="62" t="str">
        <f t="shared" si="31"/>
        <v>INDEFINIDA</v>
      </c>
      <c r="Z299" s="30" t="str">
        <f t="shared" si="32"/>
        <v>CLASIFICADA</v>
      </c>
      <c r="AA299" s="29" t="str">
        <f t="shared" si="30"/>
        <v>TOTAL</v>
      </c>
      <c r="AB299" s="30" t="str">
        <f>IFERROR(VLOOKUP(X299,BD!$G$6:$H$8,2,0),"PENDIENTE TIPO DE INFORMACIÓN CONTENIDA")</f>
        <v>PENDIENTE TIPO DE INFORMACIÓN CONTENIDA</v>
      </c>
      <c r="AC299" s="30" t="str">
        <f>IFERROR(VLOOKUP(#REF!,BD!$K$6:$L$8,2,0),"NO APLICA")</f>
        <v>NO APLICA</v>
      </c>
      <c r="AD299" s="58" t="str">
        <f t="shared" si="33"/>
        <v>NO APLICA</v>
      </c>
    </row>
    <row r="300" spans="1:30" ht="101.25" x14ac:dyDescent="0.2">
      <c r="A300" s="43">
        <v>294</v>
      </c>
      <c r="B300" s="7" t="s">
        <v>886</v>
      </c>
      <c r="C300" s="3" t="s">
        <v>593</v>
      </c>
      <c r="D300" s="12" t="s">
        <v>312</v>
      </c>
      <c r="E300" s="26" t="b">
        <f>IF(F300=BD!$C$12,'Matriz Final'!D300,IF(F300=BD!$C$13,"CUSTODIO",IF(F300=BD!$C$14,"DTI",IF(F300=BD!$C$15,D300&amp;"/ CUSTODIO",IF(F300=BD!$C$16,D300&amp;"/ CUSTODIO / DTI")))))</f>
        <v>0</v>
      </c>
      <c r="F300" s="12" t="s">
        <v>1173</v>
      </c>
      <c r="G300" s="12" t="s">
        <v>312</v>
      </c>
      <c r="H300" s="51" t="b">
        <f>IF(F300=BD!$C$13,"X",IF(F300=BD!$C$15,"X",IF(F300=BD!$C$16,"X")))</f>
        <v>0</v>
      </c>
      <c r="I300" s="85" t="s">
        <v>1147</v>
      </c>
      <c r="J300" s="87"/>
      <c r="K300" s="13" t="s">
        <v>337</v>
      </c>
      <c r="L300" s="21" t="s">
        <v>341</v>
      </c>
      <c r="M300" s="21" t="s">
        <v>906</v>
      </c>
      <c r="N300" s="2"/>
      <c r="O300" s="2" t="s">
        <v>595</v>
      </c>
      <c r="P300" s="21" t="s">
        <v>596</v>
      </c>
      <c r="Q300" s="25" t="s">
        <v>336</v>
      </c>
      <c r="R300" s="21" t="s">
        <v>597</v>
      </c>
      <c r="S300" s="121">
        <v>1991</v>
      </c>
      <c r="T300" s="100" t="s">
        <v>1118</v>
      </c>
      <c r="U300" s="101" t="s">
        <v>1119</v>
      </c>
      <c r="V300" s="101" t="s">
        <v>1119</v>
      </c>
      <c r="W300" s="105" t="s">
        <v>1120</v>
      </c>
      <c r="X300" s="105" t="s">
        <v>1115</v>
      </c>
      <c r="Y300" s="62" t="str">
        <f t="shared" si="31"/>
        <v>INDEFINIDA</v>
      </c>
      <c r="Z300" s="30" t="str">
        <f t="shared" si="32"/>
        <v>CLASIFICADA</v>
      </c>
      <c r="AA300" s="29" t="str">
        <f t="shared" si="30"/>
        <v>TOTAL</v>
      </c>
      <c r="AB300" s="30" t="str">
        <f>IFERROR(VLOOKUP(X300,BD!$G$6:$H$8,2,0),"PENDIENTE TIPO DE INFORMACIÓN CONTENIDA")</f>
        <v>PENDIENTE TIPO DE INFORMACIÓN CONTENIDA</v>
      </c>
      <c r="AC300" s="30" t="str">
        <f>IFERROR(VLOOKUP(#REF!,BD!$K$6:$L$8,2,0),"NO APLICA")</f>
        <v>NO APLICA</v>
      </c>
      <c r="AD300" s="58" t="str">
        <f t="shared" si="33"/>
        <v>NO APLICA</v>
      </c>
    </row>
    <row r="301" spans="1:30" ht="101.25" x14ac:dyDescent="0.2">
      <c r="A301" s="43">
        <v>295</v>
      </c>
      <c r="B301" s="7" t="s">
        <v>886</v>
      </c>
      <c r="C301" s="3" t="s">
        <v>593</v>
      </c>
      <c r="D301" s="12" t="s">
        <v>312</v>
      </c>
      <c r="E301" s="26" t="b">
        <f>IF(F301=BD!$C$12,'Matriz Final'!D301,IF(F301=BD!$C$13,"CUSTODIO",IF(F301=BD!$C$14,"DTI",IF(F301=BD!$C$15,D301&amp;"/ CUSTODIO",IF(F301=BD!$C$16,D301&amp;"/ CUSTODIO / DTI")))))</f>
        <v>0</v>
      </c>
      <c r="F301" s="12" t="s">
        <v>1173</v>
      </c>
      <c r="G301" s="12" t="s">
        <v>312</v>
      </c>
      <c r="H301" s="51" t="b">
        <f>IF(F301=BD!$C$13,"X",IF(F301=BD!$C$15,"X",IF(F301=BD!$C$16,"X")))</f>
        <v>0</v>
      </c>
      <c r="I301" s="85" t="s">
        <v>1147</v>
      </c>
      <c r="J301" s="87"/>
      <c r="K301" s="13" t="s">
        <v>337</v>
      </c>
      <c r="L301" s="21" t="s">
        <v>342</v>
      </c>
      <c r="M301" s="21" t="s">
        <v>907</v>
      </c>
      <c r="N301" s="2"/>
      <c r="O301" s="2" t="s">
        <v>595</v>
      </c>
      <c r="P301" s="21" t="s">
        <v>596</v>
      </c>
      <c r="Q301" s="25" t="s">
        <v>336</v>
      </c>
      <c r="R301" s="21" t="s">
        <v>597</v>
      </c>
      <c r="S301" s="121">
        <v>1991</v>
      </c>
      <c r="T301" s="100" t="s">
        <v>1118</v>
      </c>
      <c r="U301" s="101" t="s">
        <v>1119</v>
      </c>
      <c r="V301" s="101" t="s">
        <v>1119</v>
      </c>
      <c r="W301" s="105" t="s">
        <v>1120</v>
      </c>
      <c r="X301" s="105" t="s">
        <v>1115</v>
      </c>
      <c r="Y301" s="62" t="str">
        <f t="shared" si="31"/>
        <v>INDEFINIDA</v>
      </c>
      <c r="Z301" s="30" t="str">
        <f t="shared" si="32"/>
        <v>CLASIFICADA</v>
      </c>
      <c r="AA301" s="29" t="str">
        <f t="shared" si="30"/>
        <v>TOTAL</v>
      </c>
      <c r="AB301" s="30" t="str">
        <f>IFERROR(VLOOKUP(X301,BD!$G$6:$H$8,2,0),"PENDIENTE TIPO DE INFORMACIÓN CONTENIDA")</f>
        <v>PENDIENTE TIPO DE INFORMACIÓN CONTENIDA</v>
      </c>
      <c r="AC301" s="30" t="str">
        <f>IFERROR(VLOOKUP(#REF!,BD!$K$6:$L$8,2,0),"NO APLICA")</f>
        <v>NO APLICA</v>
      </c>
      <c r="AD301" s="58" t="str">
        <f t="shared" si="33"/>
        <v>NO APLICA</v>
      </c>
    </row>
    <row r="302" spans="1:30" ht="102" thickBot="1" x14ac:dyDescent="0.25">
      <c r="A302" s="43">
        <v>296</v>
      </c>
      <c r="B302" s="7" t="s">
        <v>886</v>
      </c>
      <c r="C302" s="3" t="s">
        <v>593</v>
      </c>
      <c r="D302" s="12" t="s">
        <v>312</v>
      </c>
      <c r="E302" s="26" t="b">
        <f>IF(F302=BD!$C$12,'Matriz Final'!D302,IF(F302=BD!$C$13,"CUSTODIO",IF(F302=BD!$C$14,"DTI",IF(F302=BD!$C$15,D302&amp;"/ CUSTODIO",IF(F302=BD!$C$16,D302&amp;"/ CUSTODIO / DTI")))))</f>
        <v>0</v>
      </c>
      <c r="F302" s="12" t="s">
        <v>1173</v>
      </c>
      <c r="G302" s="12" t="s">
        <v>312</v>
      </c>
      <c r="H302" s="51" t="b">
        <f>IF(F302=BD!$C$13,"X",IF(F302=BD!$C$15,"X",IF(F302=BD!$C$16,"X")))</f>
        <v>0</v>
      </c>
      <c r="I302" s="85" t="s">
        <v>1147</v>
      </c>
      <c r="J302" s="87"/>
      <c r="K302" s="13" t="s">
        <v>350</v>
      </c>
      <c r="L302" s="2"/>
      <c r="M302" s="21" t="s">
        <v>899</v>
      </c>
      <c r="N302" s="2"/>
      <c r="O302" s="2" t="s">
        <v>595</v>
      </c>
      <c r="P302" s="21" t="s">
        <v>647</v>
      </c>
      <c r="Q302" s="25" t="s">
        <v>349</v>
      </c>
      <c r="R302" s="21" t="s">
        <v>597</v>
      </c>
      <c r="S302" s="121">
        <v>1991</v>
      </c>
      <c r="T302" s="100" t="s">
        <v>1118</v>
      </c>
      <c r="U302" s="101" t="s">
        <v>1119</v>
      </c>
      <c r="V302" s="101" t="s">
        <v>1119</v>
      </c>
      <c r="W302" s="105" t="s">
        <v>1120</v>
      </c>
      <c r="X302" s="105" t="s">
        <v>1115</v>
      </c>
      <c r="Y302" s="62" t="str">
        <f t="shared" si="31"/>
        <v>INDEFINIDA</v>
      </c>
      <c r="Z302" s="30" t="str">
        <f t="shared" si="32"/>
        <v>CLASIFICADA</v>
      </c>
      <c r="AA302" s="29" t="str">
        <f t="shared" si="30"/>
        <v>TOTAL</v>
      </c>
      <c r="AB302" s="30" t="str">
        <f>IFERROR(VLOOKUP(X302,BD!$G$6:$H$8,2,0),"PENDIENTE TIPO DE INFORMACIÓN CONTENIDA")</f>
        <v>PENDIENTE TIPO DE INFORMACIÓN CONTENIDA</v>
      </c>
      <c r="AC302" s="30" t="str">
        <f>IFERROR(VLOOKUP(#REF!,BD!$K$6:$L$8,2,0),"NO APLICA")</f>
        <v>NO APLICA</v>
      </c>
      <c r="AD302" s="58" t="str">
        <f t="shared" si="33"/>
        <v>NO APLICA</v>
      </c>
    </row>
    <row r="303" spans="1:30" ht="113.25" thickBot="1" x14ac:dyDescent="0.25">
      <c r="A303" s="43">
        <v>297</v>
      </c>
      <c r="B303" s="7" t="s">
        <v>908</v>
      </c>
      <c r="C303" s="3" t="s">
        <v>593</v>
      </c>
      <c r="D303" s="12" t="s">
        <v>192</v>
      </c>
      <c r="E303" s="26" t="str">
        <f>IF(F303=BD!$C$12,'Matriz Final'!D303,IF(F303=BD!$C$13,"CUSTODIO",IF(F303=BD!$C$14,"DTI",IF(F303=BD!$C$15,D303&amp;"/ CUSTODIO",IF(F303=BD!$C$16,D303&amp;"/ CUSTODIO / DTI")))))</f>
        <v>DTI</v>
      </c>
      <c r="F303" s="12" t="s">
        <v>1142</v>
      </c>
      <c r="G303" s="12" t="s">
        <v>192</v>
      </c>
      <c r="H303" s="51" t="b">
        <f>IF(F303=BD!$C$13,"X",IF(F303=BD!$C$15,"X",IF(F303=BD!$C$16,"X")))</f>
        <v>0</v>
      </c>
      <c r="I303" s="85" t="s">
        <v>1140</v>
      </c>
      <c r="J303" s="93" t="s">
        <v>1186</v>
      </c>
      <c r="K303" s="13" t="s">
        <v>198</v>
      </c>
      <c r="L303" s="2"/>
      <c r="M303" s="21" t="s">
        <v>909</v>
      </c>
      <c r="N303" s="2"/>
      <c r="O303" s="2" t="s">
        <v>595</v>
      </c>
      <c r="P303" s="21" t="s">
        <v>647</v>
      </c>
      <c r="Q303" s="25" t="s">
        <v>197</v>
      </c>
      <c r="R303" s="21" t="s">
        <v>597</v>
      </c>
      <c r="S303" s="104">
        <v>1991</v>
      </c>
      <c r="T303" s="100" t="s">
        <v>1118</v>
      </c>
      <c r="U303" s="101" t="s">
        <v>1119</v>
      </c>
      <c r="V303" s="100" t="s">
        <v>1119</v>
      </c>
      <c r="W303" s="106" t="s">
        <v>1120</v>
      </c>
      <c r="X303" s="105" t="s">
        <v>1115</v>
      </c>
      <c r="Y303" s="62" t="str">
        <f t="shared" si="31"/>
        <v>INDEFINIDA</v>
      </c>
      <c r="Z303" s="30" t="str">
        <f t="shared" ref="Z303:Z315" si="34">IF(T303&lt;&gt;"",IF(T303&lt;&gt;"PÚBLICA","CLASIFICADA","PÚBLICA"),"PENDIENTE CLASIFICAR POR CONFIDENCIALIDAD")</f>
        <v>CLASIFICADA</v>
      </c>
      <c r="AA303" s="29" t="str">
        <f t="shared" si="30"/>
        <v>TOTAL</v>
      </c>
      <c r="AB303" s="30" t="str">
        <f>IFERROR(VLOOKUP(W303,BD!$G$6:$H$8,2,0),"PENDIENTE TIPO DE INFORMACIÓN CONTENIDA")</f>
        <v>Art. 18, Ley 1712 de 2014. Num. c: Los secretos comerciales, industriales y profesionales.</v>
      </c>
      <c r="AC303" s="30" t="str">
        <f>IFERROR(VLOOKUP(#REF!,BD!$K$6:$L$8,2,0),"NO APLICA")</f>
        <v>NO APLICA</v>
      </c>
      <c r="AD303" s="58" t="str">
        <f t="shared" ref="AD303:AD315" si="35">IF(LEFT(W303,9)="Numeral_A","Constitución Política de Colombia [Const.], 1991, art. 15.",IF(LEFT(W303,9)="Numeral_C","Ley 256 de 1996 (Normas sobre competencia desleal). Artículo 16: Violación de Secretos.","NO APLICA"))</f>
        <v>Ley 256 de 1996 (Normas sobre competencia desleal). Artículo 16: Violación de Secretos.</v>
      </c>
    </row>
    <row r="304" spans="1:30" ht="115.5" thickBot="1" x14ac:dyDescent="0.25">
      <c r="A304" s="43">
        <v>298</v>
      </c>
      <c r="B304" s="7" t="s">
        <v>908</v>
      </c>
      <c r="C304" s="3" t="s">
        <v>593</v>
      </c>
      <c r="D304" s="12" t="s">
        <v>192</v>
      </c>
      <c r="E304" s="26" t="str">
        <f>IF(F304=BD!$C$12,'Matriz Final'!D304,IF(F304=BD!$C$13,"CUSTODIO",IF(F304=BD!$C$14,"DTI",IF(F304=BD!$C$15,D304&amp;"/ CUSTODIO",IF(F304=BD!$C$16,D304&amp;"/ CUSTODIO / DTI")))))</f>
        <v>DTI</v>
      </c>
      <c r="F304" s="12" t="s">
        <v>1142</v>
      </c>
      <c r="G304" s="12" t="s">
        <v>192</v>
      </c>
      <c r="H304" s="51" t="b">
        <f>IF(F304=BD!$C$13,"X",IF(F304=BD!$C$15,"X",IF(F304=BD!$C$16,"X")))</f>
        <v>0</v>
      </c>
      <c r="I304" s="85" t="s">
        <v>1140</v>
      </c>
      <c r="J304" s="93" t="s">
        <v>1186</v>
      </c>
      <c r="K304" s="13" t="s">
        <v>200</v>
      </c>
      <c r="L304" s="2"/>
      <c r="M304" s="21" t="s">
        <v>910</v>
      </c>
      <c r="N304" s="2"/>
      <c r="O304" s="2" t="s">
        <v>595</v>
      </c>
      <c r="P304" s="21" t="s">
        <v>647</v>
      </c>
      <c r="Q304" s="25" t="s">
        <v>199</v>
      </c>
      <c r="R304" s="21" t="s">
        <v>597</v>
      </c>
      <c r="S304" s="104">
        <v>2019</v>
      </c>
      <c r="T304" s="100" t="s">
        <v>1118</v>
      </c>
      <c r="U304" s="101" t="s">
        <v>1126</v>
      </c>
      <c r="V304" s="100" t="s">
        <v>1126</v>
      </c>
      <c r="W304" s="106" t="s">
        <v>1120</v>
      </c>
      <c r="X304" s="105" t="s">
        <v>1115</v>
      </c>
      <c r="Y304" s="62" t="str">
        <f t="shared" si="31"/>
        <v>INDEFINIDA</v>
      </c>
      <c r="Z304" s="30" t="str">
        <f t="shared" si="34"/>
        <v>CLASIFICADA</v>
      </c>
      <c r="AA304" s="29" t="str">
        <f t="shared" si="30"/>
        <v>TOTAL</v>
      </c>
      <c r="AB304" s="30" t="str">
        <f>IFERROR(VLOOKUP(W304,BD!$G$6:$H$8,2,0),"PENDIENTE TIPO DE INFORMACIÓN CONTENIDA")</f>
        <v>Art. 18, Ley 1712 de 2014. Num. c: Los secretos comerciales, industriales y profesionales.</v>
      </c>
      <c r="AC304" s="30" t="str">
        <f>IFERROR(VLOOKUP(#REF!,BD!$K$6:$L$8,2,0),"NO APLICA")</f>
        <v>NO APLICA</v>
      </c>
      <c r="AD304" s="58" t="str">
        <f t="shared" si="35"/>
        <v>Ley 256 de 1996 (Normas sobre competencia desleal). Artículo 16: Violación de Secretos.</v>
      </c>
    </row>
    <row r="305" spans="1:30" ht="169.5" thickBot="1" x14ac:dyDescent="0.25">
      <c r="A305" s="43">
        <v>299</v>
      </c>
      <c r="B305" s="7" t="s">
        <v>911</v>
      </c>
      <c r="C305" s="3" t="s">
        <v>593</v>
      </c>
      <c r="D305" s="12" t="s">
        <v>192</v>
      </c>
      <c r="E305" s="26" t="str">
        <f>IF(F305=BD!$C$12,'Matriz Final'!D305,IF(F305=BD!$C$13,"CUSTODIO",IF(F305=BD!$C$14,"DTI",IF(F305=BD!$C$15,D305&amp;"/ CUSTODIO",IF(F305=BD!$C$16,D305&amp;"/ CUSTODIO / DTI")))))</f>
        <v>DTI</v>
      </c>
      <c r="F305" s="12" t="s">
        <v>1142</v>
      </c>
      <c r="G305" s="12" t="s">
        <v>192</v>
      </c>
      <c r="H305" s="51" t="b">
        <f>IF(F305=BD!$C$13,"X",IF(F305=BD!$C$15,"X",IF(F305=BD!$C$16,"X")))</f>
        <v>0</v>
      </c>
      <c r="I305" s="85" t="s">
        <v>1140</v>
      </c>
      <c r="J305" s="93" t="s">
        <v>1186</v>
      </c>
      <c r="K305" s="13" t="s">
        <v>10</v>
      </c>
      <c r="L305" s="21" t="s">
        <v>139</v>
      </c>
      <c r="M305" s="21" t="s">
        <v>912</v>
      </c>
      <c r="N305" s="2"/>
      <c r="O305" s="2" t="s">
        <v>595</v>
      </c>
      <c r="P305" s="21" t="s">
        <v>596</v>
      </c>
      <c r="Q305" s="25" t="s">
        <v>91</v>
      </c>
      <c r="R305" s="21" t="s">
        <v>597</v>
      </c>
      <c r="S305" s="104">
        <v>1991</v>
      </c>
      <c r="T305" s="100" t="s">
        <v>1118</v>
      </c>
      <c r="U305" s="101" t="s">
        <v>1119</v>
      </c>
      <c r="V305" s="100" t="s">
        <v>1119</v>
      </c>
      <c r="W305" s="106" t="s">
        <v>1120</v>
      </c>
      <c r="X305" s="105" t="s">
        <v>1115</v>
      </c>
      <c r="Y305" s="62" t="str">
        <f t="shared" si="31"/>
        <v>INDEFINIDA</v>
      </c>
      <c r="Z305" s="30" t="str">
        <f t="shared" si="34"/>
        <v>CLASIFICADA</v>
      </c>
      <c r="AA305" s="29" t="str">
        <f t="shared" si="30"/>
        <v>TOTAL</v>
      </c>
      <c r="AB305" s="30" t="str">
        <f>IFERROR(VLOOKUP(W305,BD!$G$6:$H$8,2,0),"PENDIENTE TIPO DE INFORMACIÓN CONTENIDA")</f>
        <v>Art. 18, Ley 1712 de 2014. Num. c: Los secretos comerciales, industriales y profesionales.</v>
      </c>
      <c r="AC305" s="30" t="str">
        <f>IFERROR(VLOOKUP(#REF!,BD!$K$6:$L$8,2,0),"NO APLICA")</f>
        <v>NO APLICA</v>
      </c>
      <c r="AD305" s="58" t="str">
        <f t="shared" si="35"/>
        <v>Ley 256 de 1996 (Normas sobre competencia desleal). Artículo 16: Violación de Secretos.</v>
      </c>
    </row>
    <row r="306" spans="1:30" ht="113.25" thickBot="1" x14ac:dyDescent="0.25">
      <c r="A306" s="43">
        <v>300</v>
      </c>
      <c r="B306" s="7" t="s">
        <v>913</v>
      </c>
      <c r="C306" s="3" t="s">
        <v>593</v>
      </c>
      <c r="D306" s="12" t="s">
        <v>192</v>
      </c>
      <c r="E306" s="26" t="str">
        <f>IF(F306=BD!$C$12,'Matriz Final'!D306,IF(F306=BD!$C$13,"CUSTODIO",IF(F306=BD!$C$14,"DTI",IF(F306=BD!$C$15,D306&amp;"/ CUSTODIO",IF(F306=BD!$C$16,D306&amp;"/ CUSTODIO / DTI")))))</f>
        <v>DTI</v>
      </c>
      <c r="F306" s="12" t="s">
        <v>1142</v>
      </c>
      <c r="G306" s="12" t="s">
        <v>192</v>
      </c>
      <c r="H306" s="51" t="b">
        <f>IF(F306=BD!$C$13,"X",IF(F306=BD!$C$15,"X",IF(F306=BD!$C$16,"X")))</f>
        <v>0</v>
      </c>
      <c r="I306" s="85" t="s">
        <v>1137</v>
      </c>
      <c r="J306" s="93" t="s">
        <v>1185</v>
      </c>
      <c r="K306" s="13" t="s">
        <v>53</v>
      </c>
      <c r="L306" s="21" t="s">
        <v>193</v>
      </c>
      <c r="M306" s="21" t="s">
        <v>914</v>
      </c>
      <c r="N306" s="2"/>
      <c r="O306" s="2" t="s">
        <v>595</v>
      </c>
      <c r="P306" s="21" t="s">
        <v>647</v>
      </c>
      <c r="Q306" s="25" t="s">
        <v>52</v>
      </c>
      <c r="R306" s="21" t="s">
        <v>597</v>
      </c>
      <c r="S306" s="104">
        <v>1991</v>
      </c>
      <c r="T306" s="100" t="s">
        <v>1118</v>
      </c>
      <c r="U306" s="101" t="s">
        <v>1110</v>
      </c>
      <c r="V306" s="100" t="s">
        <v>1110</v>
      </c>
      <c r="W306" s="106" t="s">
        <v>1120</v>
      </c>
      <c r="X306" s="105" t="s">
        <v>1115</v>
      </c>
      <c r="Y306" s="62" t="str">
        <f t="shared" si="31"/>
        <v>INDEFINIDA</v>
      </c>
      <c r="Z306" s="30" t="str">
        <f t="shared" si="34"/>
        <v>CLASIFICADA</v>
      </c>
      <c r="AA306" s="29" t="str">
        <f t="shared" si="30"/>
        <v>TOTAL</v>
      </c>
      <c r="AB306" s="30" t="str">
        <f>IFERROR(VLOOKUP(W306,BD!$G$6:$H$8,2,0),"PENDIENTE TIPO DE INFORMACIÓN CONTENIDA")</f>
        <v>Art. 18, Ley 1712 de 2014. Num. c: Los secretos comerciales, industriales y profesionales.</v>
      </c>
      <c r="AC306" s="30" t="str">
        <f>IFERROR(VLOOKUP(#REF!,BD!$K$6:$L$8,2,0),"NO APLICA")</f>
        <v>NO APLICA</v>
      </c>
      <c r="AD306" s="58" t="str">
        <f t="shared" si="35"/>
        <v>Ley 256 de 1996 (Normas sobre competencia desleal). Artículo 16: Violación de Secretos.</v>
      </c>
    </row>
    <row r="307" spans="1:30" ht="113.25" thickBot="1" x14ac:dyDescent="0.25">
      <c r="A307" s="43">
        <v>301</v>
      </c>
      <c r="B307" s="7" t="s">
        <v>908</v>
      </c>
      <c r="C307" s="3" t="s">
        <v>593</v>
      </c>
      <c r="D307" s="12" t="s">
        <v>192</v>
      </c>
      <c r="E307" s="26" t="str">
        <f>IF(F307=BD!$C$12,'Matriz Final'!D307,IF(F307=BD!$C$13,"CUSTODIO",IF(F307=BD!$C$14,"DTI",IF(F307=BD!$C$15,D307&amp;"/ CUSTODIO",IF(F307=BD!$C$16,D307&amp;"/ CUSTODIO / DTI")))))</f>
        <v>DTI</v>
      </c>
      <c r="F307" s="12" t="s">
        <v>1142</v>
      </c>
      <c r="G307" s="12" t="s">
        <v>192</v>
      </c>
      <c r="H307" s="51" t="b">
        <f>IF(F307=BD!$C$13,"X",IF(F307=BD!$C$15,"X",IF(F307=BD!$C$16,"X")))</f>
        <v>0</v>
      </c>
      <c r="I307" s="85" t="s">
        <v>1140</v>
      </c>
      <c r="J307" s="93" t="s">
        <v>1186</v>
      </c>
      <c r="K307" s="13" t="s">
        <v>195</v>
      </c>
      <c r="L307" s="21" t="s">
        <v>196</v>
      </c>
      <c r="M307" s="21" t="s">
        <v>915</v>
      </c>
      <c r="N307" s="2"/>
      <c r="O307" s="2" t="s">
        <v>595</v>
      </c>
      <c r="P307" s="21" t="s">
        <v>596</v>
      </c>
      <c r="Q307" s="25" t="s">
        <v>194</v>
      </c>
      <c r="R307" s="21" t="s">
        <v>597</v>
      </c>
      <c r="S307" s="104">
        <v>1991</v>
      </c>
      <c r="T307" s="100" t="s">
        <v>1118</v>
      </c>
      <c r="U307" s="101" t="s">
        <v>1119</v>
      </c>
      <c r="V307" s="100" t="s">
        <v>1110</v>
      </c>
      <c r="W307" s="106" t="s">
        <v>1120</v>
      </c>
      <c r="X307" s="105" t="s">
        <v>1115</v>
      </c>
      <c r="Y307" s="62" t="str">
        <f t="shared" si="31"/>
        <v>INDEFINIDA</v>
      </c>
      <c r="Z307" s="30" t="str">
        <f t="shared" si="34"/>
        <v>CLASIFICADA</v>
      </c>
      <c r="AA307" s="29" t="str">
        <f t="shared" si="30"/>
        <v>TOTAL</v>
      </c>
      <c r="AB307" s="30" t="str">
        <f>IFERROR(VLOOKUP(W307,BD!$G$6:$H$8,2,0),"PENDIENTE TIPO DE INFORMACIÓN CONTENIDA")</f>
        <v>Art. 18, Ley 1712 de 2014. Num. c: Los secretos comerciales, industriales y profesionales.</v>
      </c>
      <c r="AC307" s="30" t="str">
        <f>IFERROR(VLOOKUP(#REF!,BD!$K$6:$L$8,2,0),"NO APLICA")</f>
        <v>NO APLICA</v>
      </c>
      <c r="AD307" s="58" t="str">
        <f t="shared" si="35"/>
        <v>Ley 256 de 1996 (Normas sobre competencia desleal). Artículo 16: Violación de Secretos.</v>
      </c>
    </row>
    <row r="308" spans="1:30" ht="124.5" thickBot="1" x14ac:dyDescent="0.25">
      <c r="A308" s="43">
        <v>302</v>
      </c>
      <c r="B308" s="7" t="s">
        <v>916</v>
      </c>
      <c r="C308" s="3" t="s">
        <v>593</v>
      </c>
      <c r="D308" s="12" t="s">
        <v>192</v>
      </c>
      <c r="E308" s="26" t="str">
        <f>IF(F308=BD!$C$12,'Matriz Final'!D308,IF(F308=BD!$C$13,"CUSTODIO",IF(F308=BD!$C$14,"DTI",IF(F308=BD!$C$15,D308&amp;"/ CUSTODIO",IF(F308=BD!$C$16,D308&amp;"/ CUSTODIO / DTI")))))</f>
        <v>DTI</v>
      </c>
      <c r="F308" s="12" t="s">
        <v>1142</v>
      </c>
      <c r="G308" s="12" t="s">
        <v>192</v>
      </c>
      <c r="H308" s="51" t="b">
        <f>IF(F308=BD!$C$13,"X",IF(F308=BD!$C$15,"X",IF(F308=BD!$C$16,"X")))</f>
        <v>0</v>
      </c>
      <c r="I308" s="85" t="s">
        <v>1140</v>
      </c>
      <c r="J308" s="93" t="s">
        <v>1185</v>
      </c>
      <c r="K308" s="13" t="s">
        <v>173</v>
      </c>
      <c r="L308" s="21" t="s">
        <v>201</v>
      </c>
      <c r="M308" s="21" t="s">
        <v>917</v>
      </c>
      <c r="N308" s="2"/>
      <c r="O308" s="2" t="s">
        <v>595</v>
      </c>
      <c r="P308" s="21" t="s">
        <v>596</v>
      </c>
      <c r="Q308" s="25" t="s">
        <v>172</v>
      </c>
      <c r="R308" s="21" t="s">
        <v>597</v>
      </c>
      <c r="S308" s="104">
        <v>1991</v>
      </c>
      <c r="T308" s="100" t="s">
        <v>1118</v>
      </c>
      <c r="U308" s="101" t="s">
        <v>1119</v>
      </c>
      <c r="V308" s="100" t="s">
        <v>1119</v>
      </c>
      <c r="W308" s="106" t="s">
        <v>1120</v>
      </c>
      <c r="X308" s="105" t="s">
        <v>1115</v>
      </c>
      <c r="Y308" s="62" t="str">
        <f t="shared" si="31"/>
        <v>INDEFINIDA</v>
      </c>
      <c r="Z308" s="30" t="str">
        <f t="shared" si="34"/>
        <v>CLASIFICADA</v>
      </c>
      <c r="AA308" s="29" t="str">
        <f t="shared" si="30"/>
        <v>TOTAL</v>
      </c>
      <c r="AB308" s="30" t="str">
        <f>IFERROR(VLOOKUP(W308,BD!$G$6:$H$8,2,0),"PENDIENTE TIPO DE INFORMACIÓN CONTENIDA")</f>
        <v>Art. 18, Ley 1712 de 2014. Num. c: Los secretos comerciales, industriales y profesionales.</v>
      </c>
      <c r="AC308" s="30" t="str">
        <f>IFERROR(VLOOKUP(#REF!,BD!$K$6:$L$8,2,0),"NO APLICA")</f>
        <v>NO APLICA</v>
      </c>
      <c r="AD308" s="58" t="str">
        <f t="shared" si="35"/>
        <v>Ley 256 de 1996 (Normas sobre competencia desleal). Artículo 16: Violación de Secretos.</v>
      </c>
    </row>
    <row r="309" spans="1:30" ht="409.6" thickBot="1" x14ac:dyDescent="0.25">
      <c r="A309" s="43">
        <v>303</v>
      </c>
      <c r="B309" s="6" t="s">
        <v>918</v>
      </c>
      <c r="C309" s="3" t="s">
        <v>593</v>
      </c>
      <c r="D309" s="12" t="s">
        <v>404</v>
      </c>
      <c r="E309" s="26" t="b">
        <f>IF(F309=BD!$C$12,'Matriz Final'!D309,IF(F309=BD!$C$13,"CUSTODIO",IF(F309=BD!$C$14,"DTI",IF(F309=BD!$C$15,D309&amp;"/ CUSTODIO",IF(F309=BD!$C$16,D309&amp;"/ CUSTODIO / DTI")))))</f>
        <v>0</v>
      </c>
      <c r="F309" s="12" t="s">
        <v>1146</v>
      </c>
      <c r="G309" s="12" t="s">
        <v>404</v>
      </c>
      <c r="H309" s="51" t="b">
        <f>IF(F309=BD!$C$13,"X",IF(F309=BD!$C$15,"X",IF(F309=BD!$C$16,"X")))</f>
        <v>0</v>
      </c>
      <c r="I309" s="85" t="s">
        <v>1147</v>
      </c>
      <c r="J309" s="87" t="s">
        <v>1152</v>
      </c>
      <c r="K309" s="13" t="s">
        <v>317</v>
      </c>
      <c r="L309" s="21" t="s">
        <v>405</v>
      </c>
      <c r="M309" s="21" t="s">
        <v>919</v>
      </c>
      <c r="N309" s="2"/>
      <c r="O309" s="2" t="s">
        <v>595</v>
      </c>
      <c r="P309" s="21" t="s">
        <v>647</v>
      </c>
      <c r="Q309" s="25" t="s">
        <v>316</v>
      </c>
      <c r="R309" s="21" t="s">
        <v>597</v>
      </c>
      <c r="S309" s="117">
        <v>1991</v>
      </c>
      <c r="T309" s="100" t="s">
        <v>1125</v>
      </c>
      <c r="U309" s="101" t="s">
        <v>1110</v>
      </c>
      <c r="V309" s="100" t="s">
        <v>1110</v>
      </c>
      <c r="W309" s="105" t="s">
        <v>1120</v>
      </c>
      <c r="X309" s="105" t="s">
        <v>1115</v>
      </c>
      <c r="Y309" s="62" t="str">
        <f t="shared" si="31"/>
        <v>NO APLICA</v>
      </c>
      <c r="Z309" s="30" t="str">
        <f t="shared" si="34"/>
        <v>PÚBLICA</v>
      </c>
      <c r="AA309" s="29" t="str">
        <f t="shared" si="30"/>
        <v>NO APLICA</v>
      </c>
      <c r="AB309" s="30" t="str">
        <f>IFERROR(VLOOKUP(W309,BD!$G$6:$H$8,2,0),"PENDIENTE TIPO DE INFORMACIÓN CONTENIDA")</f>
        <v>Art. 18, Ley 1712 de 2014. Num. c: Los secretos comerciales, industriales y profesionales.</v>
      </c>
      <c r="AC309" s="30" t="str">
        <f>IFERROR(VLOOKUP(#REF!,BD!$K$6:$L$8,2,0),"NO APLICA")</f>
        <v>NO APLICA</v>
      </c>
      <c r="AD309" s="58" t="str">
        <f t="shared" si="35"/>
        <v>Ley 256 de 1996 (Normas sobre competencia desleal). Artículo 16: Violación de Secretos.</v>
      </c>
    </row>
    <row r="310" spans="1:30" ht="90.75" thickBot="1" x14ac:dyDescent="0.25">
      <c r="A310" s="43">
        <v>304</v>
      </c>
      <c r="B310" s="6" t="s">
        <v>918</v>
      </c>
      <c r="C310" s="3" t="s">
        <v>593</v>
      </c>
      <c r="D310" s="12" t="s">
        <v>404</v>
      </c>
      <c r="E310" s="26" t="b">
        <f>IF(F310=BD!$C$12,'Matriz Final'!D310,IF(F310=BD!$C$13,"CUSTODIO",IF(F310=BD!$C$14,"DTI",IF(F310=BD!$C$15,D310&amp;"/ CUSTODIO",IF(F310=BD!$C$16,D310&amp;"/ CUSTODIO / DTI")))))</f>
        <v>0</v>
      </c>
      <c r="F310" s="12" t="s">
        <v>1146</v>
      </c>
      <c r="G310" s="12" t="s">
        <v>404</v>
      </c>
      <c r="H310" s="51" t="b">
        <f>IF(F310=BD!$C$13,"X",IF(F310=BD!$C$15,"X",IF(F310=BD!$C$16,"X")))</f>
        <v>0</v>
      </c>
      <c r="I310" s="85" t="s">
        <v>1147</v>
      </c>
      <c r="J310" s="87" t="s">
        <v>1152</v>
      </c>
      <c r="K310" s="14" t="s">
        <v>407</v>
      </c>
      <c r="L310" s="2"/>
      <c r="M310" s="21" t="s">
        <v>920</v>
      </c>
      <c r="N310" s="2"/>
      <c r="O310" s="2" t="s">
        <v>595</v>
      </c>
      <c r="P310" s="21" t="s">
        <v>647</v>
      </c>
      <c r="Q310" s="25" t="s">
        <v>406</v>
      </c>
      <c r="R310" s="21" t="s">
        <v>597</v>
      </c>
      <c r="S310" s="117">
        <v>1991</v>
      </c>
      <c r="T310" s="100" t="s">
        <v>1125</v>
      </c>
      <c r="U310" s="101" t="s">
        <v>1110</v>
      </c>
      <c r="V310" s="100" t="s">
        <v>1126</v>
      </c>
      <c r="W310" s="105" t="s">
        <v>1120</v>
      </c>
      <c r="X310" s="105" t="s">
        <v>1115</v>
      </c>
      <c r="Y310" s="62" t="str">
        <f t="shared" si="31"/>
        <v>NO APLICA</v>
      </c>
      <c r="Z310" s="30" t="str">
        <f t="shared" si="34"/>
        <v>PÚBLICA</v>
      </c>
      <c r="AA310" s="29" t="str">
        <f t="shared" si="30"/>
        <v>NO APLICA</v>
      </c>
      <c r="AB310" s="30" t="str">
        <f>IFERROR(VLOOKUP(W310,BD!$G$6:$H$8,2,0),"PENDIENTE TIPO DE INFORMACIÓN CONTENIDA")</f>
        <v>Art. 18, Ley 1712 de 2014. Num. c: Los secretos comerciales, industriales y profesionales.</v>
      </c>
      <c r="AC310" s="30" t="str">
        <f>IFERROR(VLOOKUP(#REF!,BD!$K$6:$L$8,2,0),"NO APLICA")</f>
        <v>NO APLICA</v>
      </c>
      <c r="AD310" s="58" t="str">
        <f t="shared" si="35"/>
        <v>Ley 256 de 1996 (Normas sobre competencia desleal). Artículo 16: Violación de Secretos.</v>
      </c>
    </row>
    <row r="311" spans="1:30" ht="115.5" thickBot="1" x14ac:dyDescent="0.25">
      <c r="A311" s="43">
        <v>305</v>
      </c>
      <c r="B311" s="7" t="s">
        <v>921</v>
      </c>
      <c r="C311" s="3" t="s">
        <v>593</v>
      </c>
      <c r="D311" s="12" t="s">
        <v>490</v>
      </c>
      <c r="E311" s="26" t="str">
        <f>IF(F311=BD!$C$12,'Matriz Final'!D311,IF(F311=BD!$C$13,"CUSTODIO",IF(F311=BD!$C$14,"DTI",IF(F311=BD!$C$15,D311&amp;"/ CUSTODIO",IF(F311=BD!$C$16,D311&amp;"/ CUSTODIO / DTI")))))</f>
        <v>OFICINA JURIDICA PYMES/ CUSTODIO</v>
      </c>
      <c r="F311" s="46" t="s">
        <v>1144</v>
      </c>
      <c r="G311" s="12" t="s">
        <v>490</v>
      </c>
      <c r="H311" s="51" t="str">
        <f>IF(F311=BD!$C$13,"X",IF(F311=BD!$C$15,"X",IF(F311=BD!$C$16,"X")))</f>
        <v>X</v>
      </c>
      <c r="I311" s="85"/>
      <c r="J311" s="87"/>
      <c r="K311" s="13" t="s">
        <v>337</v>
      </c>
      <c r="L311" s="21" t="s">
        <v>491</v>
      </c>
      <c r="M311" s="21" t="s">
        <v>922</v>
      </c>
      <c r="N311" s="2"/>
      <c r="O311" s="2" t="s">
        <v>595</v>
      </c>
      <c r="P311" s="21" t="s">
        <v>923</v>
      </c>
      <c r="Q311" s="25" t="s">
        <v>336</v>
      </c>
      <c r="R311" s="21" t="s">
        <v>597</v>
      </c>
      <c r="S311" s="108"/>
      <c r="T311" s="100" t="s">
        <v>1118</v>
      </c>
      <c r="U311" s="101" t="s">
        <v>1110</v>
      </c>
      <c r="V311" s="100" t="s">
        <v>1110</v>
      </c>
      <c r="W311" s="106" t="s">
        <v>1111</v>
      </c>
      <c r="X311" s="105" t="s">
        <v>1122</v>
      </c>
      <c r="Y311" s="62" t="str">
        <f t="shared" si="31"/>
        <v>INDEFINIDA</v>
      </c>
      <c r="Z311" s="30" t="str">
        <f t="shared" si="34"/>
        <v>CLASIFICADA</v>
      </c>
      <c r="AA311" s="29" t="str">
        <f t="shared" si="30"/>
        <v>TOTAL</v>
      </c>
      <c r="AB311" s="30" t="str">
        <f>IFERROR(VLOOKUP(W311,BD!$G$6:$H$8,2,0),"PENDIENTE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11" s="30" t="str">
        <f>IFERROR(VLOOKUP(#REF!,BD!$K$6:$L$8,2,0),"NO APLICA")</f>
        <v>NO APLICA</v>
      </c>
      <c r="AD311" s="58" t="str">
        <f t="shared" si="35"/>
        <v>Constitución Política de Colombia [Const.], 1991, art. 15.</v>
      </c>
    </row>
    <row r="312" spans="1:30" ht="115.5" thickBot="1" x14ac:dyDescent="0.25">
      <c r="A312" s="43">
        <v>306</v>
      </c>
      <c r="B312" s="7" t="s">
        <v>921</v>
      </c>
      <c r="C312" s="3" t="s">
        <v>593</v>
      </c>
      <c r="D312" s="12" t="s">
        <v>490</v>
      </c>
      <c r="E312" s="26" t="str">
        <f>IF(F312=BD!$C$12,'Matriz Final'!D312,IF(F312=BD!$C$13,"CUSTODIO",IF(F312=BD!$C$14,"DTI",IF(F312=BD!$C$15,D312&amp;"/ CUSTODIO",IF(F312=BD!$C$16,D312&amp;"/ CUSTODIO / DTI")))))</f>
        <v>OFICINA JURIDICA PYMES/ CUSTODIO</v>
      </c>
      <c r="F312" s="46" t="s">
        <v>1144</v>
      </c>
      <c r="G312" s="12" t="s">
        <v>490</v>
      </c>
      <c r="H312" s="51" t="str">
        <f>IF(F312=BD!$C$13,"X",IF(F312=BD!$C$15,"X",IF(F312=BD!$C$16,"X")))</f>
        <v>X</v>
      </c>
      <c r="I312" s="85"/>
      <c r="J312" s="87"/>
      <c r="K312" s="13" t="s">
        <v>337</v>
      </c>
      <c r="L312" s="21" t="s">
        <v>492</v>
      </c>
      <c r="M312" s="21" t="s">
        <v>924</v>
      </c>
      <c r="N312" s="2"/>
      <c r="O312" s="2" t="s">
        <v>595</v>
      </c>
      <c r="P312" s="21" t="s">
        <v>647</v>
      </c>
      <c r="Q312" s="25" t="s">
        <v>336</v>
      </c>
      <c r="R312" s="21" t="s">
        <v>597</v>
      </c>
      <c r="S312" s="108"/>
      <c r="T312" s="100" t="s">
        <v>1118</v>
      </c>
      <c r="U312" s="101" t="s">
        <v>1110</v>
      </c>
      <c r="V312" s="100" t="s">
        <v>1110</v>
      </c>
      <c r="W312" s="106" t="s">
        <v>1111</v>
      </c>
      <c r="X312" s="105" t="s">
        <v>1122</v>
      </c>
      <c r="Y312" s="62" t="str">
        <f t="shared" si="31"/>
        <v>INDEFINIDA</v>
      </c>
      <c r="Z312" s="30" t="str">
        <f t="shared" si="34"/>
        <v>CLASIFICADA</v>
      </c>
      <c r="AA312" s="29" t="str">
        <f t="shared" si="30"/>
        <v>TOTAL</v>
      </c>
      <c r="AB312" s="30" t="str">
        <f>IFERROR(VLOOKUP(W312,BD!$G$6:$H$8,2,0),"PENDIENTE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12" s="30" t="str">
        <f>IFERROR(VLOOKUP(#REF!,BD!$K$6:$L$8,2,0),"NO APLICA")</f>
        <v>NO APLICA</v>
      </c>
      <c r="AD312" s="58" t="str">
        <f t="shared" si="35"/>
        <v>Constitución Política de Colombia [Const.], 1991, art. 15.</v>
      </c>
    </row>
    <row r="313" spans="1:30" ht="115.5" thickBot="1" x14ac:dyDescent="0.25">
      <c r="A313" s="43">
        <v>307</v>
      </c>
      <c r="B313" s="7" t="s">
        <v>921</v>
      </c>
      <c r="C313" s="3" t="s">
        <v>593</v>
      </c>
      <c r="D313" s="12" t="s">
        <v>490</v>
      </c>
      <c r="E313" s="26" t="str">
        <f>IF(F313=BD!$C$12,'Matriz Final'!D313,IF(F313=BD!$C$13,"CUSTODIO",IF(F313=BD!$C$14,"DTI",IF(F313=BD!$C$15,D313&amp;"/ CUSTODIO",IF(F313=BD!$C$16,D313&amp;"/ CUSTODIO / DTI")))))</f>
        <v>OFICINA JURIDICA PYMES/ CUSTODIO</v>
      </c>
      <c r="F313" s="46" t="s">
        <v>1144</v>
      </c>
      <c r="G313" s="12" t="s">
        <v>490</v>
      </c>
      <c r="H313" s="51" t="str">
        <f>IF(F313=BD!$C$13,"X",IF(F313=BD!$C$15,"X",IF(F313=BD!$C$16,"X")))</f>
        <v>X</v>
      </c>
      <c r="I313" s="85"/>
      <c r="J313" s="87"/>
      <c r="K313" s="13" t="s">
        <v>337</v>
      </c>
      <c r="L313" s="21" t="s">
        <v>493</v>
      </c>
      <c r="M313" s="21" t="s">
        <v>924</v>
      </c>
      <c r="N313" s="2"/>
      <c r="O313" s="2" t="s">
        <v>595</v>
      </c>
      <c r="P313" s="21" t="s">
        <v>647</v>
      </c>
      <c r="Q313" s="25" t="s">
        <v>336</v>
      </c>
      <c r="R313" s="21" t="s">
        <v>597</v>
      </c>
      <c r="S313" s="108"/>
      <c r="T313" s="100" t="s">
        <v>1118</v>
      </c>
      <c r="U313" s="101" t="s">
        <v>1110</v>
      </c>
      <c r="V313" s="100" t="s">
        <v>1110</v>
      </c>
      <c r="W313" s="106" t="s">
        <v>1111</v>
      </c>
      <c r="X313" s="105" t="s">
        <v>1122</v>
      </c>
      <c r="Y313" s="62" t="str">
        <f t="shared" si="31"/>
        <v>INDEFINIDA</v>
      </c>
      <c r="Z313" s="30" t="str">
        <f t="shared" si="34"/>
        <v>CLASIFICADA</v>
      </c>
      <c r="AA313" s="29" t="str">
        <f t="shared" si="30"/>
        <v>TOTAL</v>
      </c>
      <c r="AB313" s="30" t="str">
        <f>IFERROR(VLOOKUP(W313,BD!$G$6:$H$8,2,0),"PENDIENTE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13" s="30" t="str">
        <f>IFERROR(VLOOKUP(#REF!,BD!$K$6:$L$8,2,0),"NO APLICA")</f>
        <v>NO APLICA</v>
      </c>
      <c r="AD313" s="58" t="str">
        <f t="shared" si="35"/>
        <v>Constitución Política de Colombia [Const.], 1991, art. 15.</v>
      </c>
    </row>
    <row r="314" spans="1:30" ht="115.5" thickBot="1" x14ac:dyDescent="0.25">
      <c r="A314" s="43">
        <v>308</v>
      </c>
      <c r="B314" s="7" t="s">
        <v>921</v>
      </c>
      <c r="C314" s="3" t="s">
        <v>593</v>
      </c>
      <c r="D314" s="12" t="s">
        <v>490</v>
      </c>
      <c r="E314" s="26" t="str">
        <f>IF(F314=BD!$C$12,'Matriz Final'!D314,IF(F314=BD!$C$13,"CUSTODIO",IF(F314=BD!$C$14,"DTI",IF(F314=BD!$C$15,D314&amp;"/ CUSTODIO",IF(F314=BD!$C$16,D314&amp;"/ CUSTODIO / DTI")))))</f>
        <v>OFICINA JURIDICA PYMES/ CUSTODIO</v>
      </c>
      <c r="F314" s="46" t="s">
        <v>1144</v>
      </c>
      <c r="G314" s="12" t="s">
        <v>490</v>
      </c>
      <c r="H314" s="51" t="str">
        <f>IF(F314=BD!$C$13,"X",IF(F314=BD!$C$15,"X",IF(F314=BD!$C$16,"X")))</f>
        <v>X</v>
      </c>
      <c r="I314" s="85"/>
      <c r="J314" s="87"/>
      <c r="K314" s="13" t="s">
        <v>337</v>
      </c>
      <c r="L314" s="21" t="s">
        <v>341</v>
      </c>
      <c r="M314" s="21" t="s">
        <v>925</v>
      </c>
      <c r="N314" s="2"/>
      <c r="O314" s="2" t="s">
        <v>595</v>
      </c>
      <c r="P314" s="21" t="s">
        <v>647</v>
      </c>
      <c r="Q314" s="25" t="s">
        <v>336</v>
      </c>
      <c r="R314" s="21" t="s">
        <v>597</v>
      </c>
      <c r="S314" s="108"/>
      <c r="T314" s="100" t="s">
        <v>1118</v>
      </c>
      <c r="U314" s="101" t="s">
        <v>1110</v>
      </c>
      <c r="V314" s="100" t="s">
        <v>1110</v>
      </c>
      <c r="W314" s="106" t="s">
        <v>1111</v>
      </c>
      <c r="X314" s="105" t="s">
        <v>1122</v>
      </c>
      <c r="Y314" s="62" t="str">
        <f t="shared" si="31"/>
        <v>INDEFINIDA</v>
      </c>
      <c r="Z314" s="30" t="str">
        <f t="shared" si="34"/>
        <v>CLASIFICADA</v>
      </c>
      <c r="AA314" s="29" t="str">
        <f t="shared" si="30"/>
        <v>TOTAL</v>
      </c>
      <c r="AB314" s="30" t="str">
        <f>IFERROR(VLOOKUP(W314,BD!$G$6:$H$8,2,0),"PENDIENTE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14" s="30" t="str">
        <f>IFERROR(VLOOKUP(#REF!,BD!$K$6:$L$8,2,0),"NO APLICA")</f>
        <v>NO APLICA</v>
      </c>
      <c r="AD314" s="58" t="str">
        <f t="shared" si="35"/>
        <v>Constitución Política de Colombia [Const.], 1991, art. 15.</v>
      </c>
    </row>
    <row r="315" spans="1:30" ht="115.5" thickBot="1" x14ac:dyDescent="0.25">
      <c r="A315" s="43">
        <v>309</v>
      </c>
      <c r="B315" s="7" t="s">
        <v>921</v>
      </c>
      <c r="C315" s="3" t="s">
        <v>593</v>
      </c>
      <c r="D315" s="12" t="s">
        <v>490</v>
      </c>
      <c r="E315" s="26" t="str">
        <f>IF(F315=BD!$C$12,'Matriz Final'!D315,IF(F315=BD!$C$13,"CUSTODIO",IF(F315=BD!$C$14,"DTI",IF(F315=BD!$C$15,D315&amp;"/ CUSTODIO",IF(F315=BD!$C$16,D315&amp;"/ CUSTODIO / DTI")))))</f>
        <v>OFICINA JURIDICA PYMES/ CUSTODIO</v>
      </c>
      <c r="F315" s="46" t="s">
        <v>1144</v>
      </c>
      <c r="G315" s="12" t="s">
        <v>490</v>
      </c>
      <c r="H315" s="51" t="str">
        <f>IF(F315=BD!$C$13,"X",IF(F315=BD!$C$15,"X",IF(F315=BD!$C$16,"X")))</f>
        <v>X</v>
      </c>
      <c r="I315" s="85"/>
      <c r="J315" s="87"/>
      <c r="K315" s="13" t="s">
        <v>337</v>
      </c>
      <c r="L315" s="21" t="s">
        <v>494</v>
      </c>
      <c r="M315" s="21" t="s">
        <v>925</v>
      </c>
      <c r="N315" s="2"/>
      <c r="O315" s="2" t="s">
        <v>595</v>
      </c>
      <c r="P315" s="21" t="s">
        <v>647</v>
      </c>
      <c r="Q315" s="25" t="s">
        <v>336</v>
      </c>
      <c r="R315" s="21" t="s">
        <v>597</v>
      </c>
      <c r="S315" s="108"/>
      <c r="T315" s="100" t="s">
        <v>1118</v>
      </c>
      <c r="U315" s="101" t="s">
        <v>1110</v>
      </c>
      <c r="V315" s="100" t="s">
        <v>1110</v>
      </c>
      <c r="W315" s="106" t="s">
        <v>1111</v>
      </c>
      <c r="X315" s="105" t="s">
        <v>1122</v>
      </c>
      <c r="Y315" s="62" t="str">
        <f t="shared" si="31"/>
        <v>INDEFINIDA</v>
      </c>
      <c r="Z315" s="30" t="str">
        <f t="shared" si="34"/>
        <v>CLASIFICADA</v>
      </c>
      <c r="AA315" s="29" t="str">
        <f t="shared" si="30"/>
        <v>TOTAL</v>
      </c>
      <c r="AB315" s="30" t="str">
        <f>IFERROR(VLOOKUP(W315,BD!$G$6:$H$8,2,0),"PENDIENTE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15" s="30" t="str">
        <f>IFERROR(VLOOKUP(#REF!,BD!$K$6:$L$8,2,0),"NO APLICA")</f>
        <v>NO APLICA</v>
      </c>
      <c r="AD315" s="58" t="str">
        <f t="shared" si="35"/>
        <v>Constitución Política de Colombia [Const.], 1991, art. 15.</v>
      </c>
    </row>
    <row r="316" spans="1:30" ht="135" x14ac:dyDescent="0.2">
      <c r="A316" s="43">
        <v>310</v>
      </c>
      <c r="B316" s="9" t="s">
        <v>926</v>
      </c>
      <c r="C316" s="3" t="s">
        <v>593</v>
      </c>
      <c r="D316" s="12" t="s">
        <v>524</v>
      </c>
      <c r="E316" s="26" t="str">
        <f>IF(F316=BD!$C$12,'Matriz Final'!D316,IF(F316=BD!$C$13,"CUSTODIO",IF(F316=BD!$C$14,"DTI",IF(F316=BD!$C$15,D316&amp;"/ CUSTODIO",IF(F316=BD!$C$16,D316&amp;"/ CUSTODIO / DTI")))))</f>
        <v>DTI</v>
      </c>
      <c r="F316" s="12" t="s">
        <v>1142</v>
      </c>
      <c r="G316" s="12" t="s">
        <v>524</v>
      </c>
      <c r="H316" s="51" t="b">
        <f>IF(F316=BD!$C$13,"X",IF(F316=BD!$C$15,"X",IF(F316=BD!$C$16,"X")))</f>
        <v>0</v>
      </c>
      <c r="I316" s="85" t="s">
        <v>1140</v>
      </c>
      <c r="J316" s="87" t="s">
        <v>1190</v>
      </c>
      <c r="K316" s="13" t="s">
        <v>10</v>
      </c>
      <c r="L316" s="21" t="s">
        <v>139</v>
      </c>
      <c r="M316" s="21" t="s">
        <v>927</v>
      </c>
      <c r="N316" s="2"/>
      <c r="O316" s="2" t="s">
        <v>595</v>
      </c>
      <c r="P316" s="21" t="s">
        <v>596</v>
      </c>
      <c r="Q316" s="25" t="s">
        <v>91</v>
      </c>
      <c r="R316" s="21" t="s">
        <v>597</v>
      </c>
      <c r="S316" s="116"/>
      <c r="T316" s="100" t="s">
        <v>1118</v>
      </c>
      <c r="U316" s="101" t="s">
        <v>1119</v>
      </c>
      <c r="V316" s="101" t="s">
        <v>1119</v>
      </c>
      <c r="W316" s="105" t="s">
        <v>1120</v>
      </c>
      <c r="X316" s="105" t="s">
        <v>1115</v>
      </c>
      <c r="Y316" s="62" t="str">
        <f t="shared" si="31"/>
        <v>INDEFINIDA</v>
      </c>
      <c r="Z316" s="30" t="str">
        <f>IF(U316&lt;&gt;"",IF(U316&lt;&gt;"PÚBLICA","CLASIFICADA","PÚBLICA"),"PENDIENTE CLASIFICAR POR CONFIDENCIALIDAD")</f>
        <v>CLASIFICADA</v>
      </c>
      <c r="AA316" s="29" t="str">
        <f t="shared" si="30"/>
        <v>TOTAL</v>
      </c>
      <c r="AB316" s="30" t="str">
        <f>IFERROR(VLOOKUP(X316,BD!$G$6:$H$8,2,0),"PENDIENTE TIPO DE INFORMACIÓN CONTENIDA")</f>
        <v>PENDIENTE TIPO DE INFORMACIÓN CONTENIDA</v>
      </c>
      <c r="AC316" s="30" t="str">
        <f>IFERROR(VLOOKUP(#REF!,BD!$K$6:$L$8,2,0),"NO APLICA")</f>
        <v>NO APLICA</v>
      </c>
      <c r="AD316" s="58" t="str">
        <f>IF(LEFT(X316,9)="Numeral_A","Constitución Política de Colombia [Const.], 1991, art. 15.",IF(LEFT(X316,9)="Numeral_C","Ley 256 de 1996 (Normas sobre competencia desleal). Artículo 16: Violación de Secretos.","NO APLICA"))</f>
        <v>NO APLICA</v>
      </c>
    </row>
    <row r="317" spans="1:30" ht="135" x14ac:dyDescent="0.2">
      <c r="A317" s="43">
        <v>311</v>
      </c>
      <c r="B317" s="9" t="s">
        <v>926</v>
      </c>
      <c r="C317" s="3" t="s">
        <v>593</v>
      </c>
      <c r="D317" s="12" t="s">
        <v>524</v>
      </c>
      <c r="E317" s="26" t="str">
        <f>IF(F317=BD!$C$12,'Matriz Final'!D317,IF(F317=BD!$C$13,"CUSTODIO",IF(F317=BD!$C$14,"DTI",IF(F317=BD!$C$15,D317&amp;"/ CUSTODIO",IF(F317=BD!$C$16,D317&amp;"/ CUSTODIO / DTI")))))</f>
        <v>DTI</v>
      </c>
      <c r="F317" s="12" t="s">
        <v>1142</v>
      </c>
      <c r="G317" s="12" t="s">
        <v>524</v>
      </c>
      <c r="H317" s="51" t="b">
        <f>IF(F317=BD!$C$13,"X",IF(F317=BD!$C$15,"X",IF(F317=BD!$C$16,"X")))</f>
        <v>0</v>
      </c>
      <c r="I317" s="85" t="s">
        <v>1137</v>
      </c>
      <c r="J317" s="87"/>
      <c r="K317" s="13" t="s">
        <v>25</v>
      </c>
      <c r="L317" s="21" t="s">
        <v>525</v>
      </c>
      <c r="M317" s="21" t="s">
        <v>928</v>
      </c>
      <c r="N317" s="2"/>
      <c r="O317" s="2" t="s">
        <v>595</v>
      </c>
      <c r="P317" s="21" t="s">
        <v>596</v>
      </c>
      <c r="Q317" s="25" t="s">
        <v>27</v>
      </c>
      <c r="R317" s="21" t="s">
        <v>597</v>
      </c>
      <c r="S317" s="116"/>
      <c r="T317" s="100" t="s">
        <v>1118</v>
      </c>
      <c r="U317" s="101" t="s">
        <v>1119</v>
      </c>
      <c r="V317" s="101" t="s">
        <v>1119</v>
      </c>
      <c r="W317" s="105" t="s">
        <v>1120</v>
      </c>
      <c r="X317" s="105" t="s">
        <v>1115</v>
      </c>
      <c r="Y317" s="62" t="str">
        <f t="shared" si="31"/>
        <v>INDEFINIDA</v>
      </c>
      <c r="Z317" s="30" t="str">
        <f>IF(U317&lt;&gt;"",IF(U317&lt;&gt;"PÚBLICA","CLASIFICADA","PÚBLICA"),"PENDIENTE CLASIFICAR POR CONFIDENCIALIDAD")</f>
        <v>CLASIFICADA</v>
      </c>
      <c r="AA317" s="29" t="str">
        <f t="shared" si="30"/>
        <v>TOTAL</v>
      </c>
      <c r="AB317" s="30" t="str">
        <f>IFERROR(VLOOKUP(X317,BD!$G$6:$H$8,2,0),"PENDIENTE TIPO DE INFORMACIÓN CONTENIDA")</f>
        <v>PENDIENTE TIPO DE INFORMACIÓN CONTENIDA</v>
      </c>
      <c r="AC317" s="30" t="str">
        <f>IFERROR(VLOOKUP(#REF!,BD!$K$6:$L$8,2,0),"NO APLICA")</f>
        <v>NO APLICA</v>
      </c>
      <c r="AD317" s="58" t="str">
        <f>IF(LEFT(X317,9)="Numeral_A","Constitución Política de Colombia [Const.], 1991, art. 15.",IF(LEFT(X317,9)="Numeral_C","Ley 256 de 1996 (Normas sobre competencia desleal). Artículo 16: Violación de Secretos.","NO APLICA"))</f>
        <v>NO APLICA</v>
      </c>
    </row>
    <row r="318" spans="1:30" ht="90" x14ac:dyDescent="0.2">
      <c r="A318" s="43">
        <v>312</v>
      </c>
      <c r="B318" s="7" t="s">
        <v>929</v>
      </c>
      <c r="C318" s="3" t="s">
        <v>593</v>
      </c>
      <c r="D318" s="12" t="s">
        <v>165</v>
      </c>
      <c r="E318" s="26" t="str">
        <f>IF(F318=BD!$C$12,'Matriz Final'!D318,IF(F318=BD!$C$13,"CUSTODIO",IF(F318=BD!$C$14,"DTI",IF(F318=BD!$C$15,D318&amp;"/ CUSTODIO",IF(F318=BD!$C$16,D318&amp;"/ CUSTODIO / DTI")))))</f>
        <v>DTI</v>
      </c>
      <c r="F318" s="12" t="s">
        <v>1142</v>
      </c>
      <c r="G318" s="12" t="s">
        <v>165</v>
      </c>
      <c r="H318" s="51" t="b">
        <f>IF(F318=BD!$C$13,"X",IF(F318=BD!$C$15,"X",IF(F318=BD!$C$16,"X")))</f>
        <v>0</v>
      </c>
      <c r="I318" s="85" t="s">
        <v>1140</v>
      </c>
      <c r="J318" s="87" t="s">
        <v>1190</v>
      </c>
      <c r="K318" s="13" t="s">
        <v>10</v>
      </c>
      <c r="L318" s="21" t="s">
        <v>166</v>
      </c>
      <c r="M318" s="21" t="s">
        <v>930</v>
      </c>
      <c r="N318" s="2"/>
      <c r="O318" s="2" t="s">
        <v>595</v>
      </c>
      <c r="P318" s="21" t="s">
        <v>596</v>
      </c>
      <c r="Q318" s="25" t="s">
        <v>91</v>
      </c>
      <c r="R318" s="21" t="s">
        <v>597</v>
      </c>
      <c r="S318" s="116"/>
      <c r="T318" s="100" t="s">
        <v>1118</v>
      </c>
      <c r="U318" s="101" t="s">
        <v>1119</v>
      </c>
      <c r="V318" s="101" t="s">
        <v>1119</v>
      </c>
      <c r="W318" s="105" t="s">
        <v>1120</v>
      </c>
      <c r="X318" s="105" t="s">
        <v>1115</v>
      </c>
      <c r="Y318" s="62" t="str">
        <f t="shared" si="31"/>
        <v>INDEFINIDA</v>
      </c>
      <c r="Z318" s="30" t="str">
        <f>IF(U318&lt;&gt;"",IF(U318&lt;&gt;"PÚBLICA","CLASIFICADA","PÚBLICA"),"PENDIENTE CLASIFICAR POR CONFIDENCIALIDAD")</f>
        <v>CLASIFICADA</v>
      </c>
      <c r="AA318" s="29" t="str">
        <f t="shared" si="30"/>
        <v>TOTAL</v>
      </c>
      <c r="AB318" s="30" t="str">
        <f>IFERROR(VLOOKUP(X318,BD!$G$6:$H$8,2,0),"PENDIENTE TIPO DE INFORMACIÓN CONTENIDA")</f>
        <v>PENDIENTE TIPO DE INFORMACIÓN CONTENIDA</v>
      </c>
      <c r="AC318" s="30" t="str">
        <f>IFERROR(VLOOKUP(#REF!,BD!$K$6:$L$8,2,0),"NO APLICA")</f>
        <v>NO APLICA</v>
      </c>
      <c r="AD318" s="58" t="str">
        <f>IF(LEFT(X318,9)="Numeral_A","Constitución Política de Colombia [Const.], 1991, art. 15.",IF(LEFT(X318,9)="Numeral_C","Ley 256 de 1996 (Normas sobre competencia desleal). Artículo 16: Violación de Secretos.","NO APLICA"))</f>
        <v>NO APLICA</v>
      </c>
    </row>
    <row r="319" spans="1:30" ht="90" x14ac:dyDescent="0.2">
      <c r="A319" s="43">
        <v>313</v>
      </c>
      <c r="B319" s="7" t="s">
        <v>929</v>
      </c>
      <c r="C319" s="3" t="s">
        <v>593</v>
      </c>
      <c r="D319" s="12" t="s">
        <v>165</v>
      </c>
      <c r="E319" s="26" t="str">
        <f>IF(F319=BD!$C$12,'Matriz Final'!D319,IF(F319=BD!$C$13,"CUSTODIO",IF(F319=BD!$C$14,"DTI",IF(F319=BD!$C$15,D319&amp;"/ CUSTODIO",IF(F319=BD!$C$16,D319&amp;"/ CUSTODIO / DTI")))))</f>
        <v>DTI</v>
      </c>
      <c r="F319" s="12" t="s">
        <v>1142</v>
      </c>
      <c r="G319" s="12" t="s">
        <v>165</v>
      </c>
      <c r="H319" s="51" t="b">
        <f>IF(F319=BD!$C$13,"X",IF(F319=BD!$C$15,"X",IF(F319=BD!$C$16,"X")))</f>
        <v>0</v>
      </c>
      <c r="I319" s="85" t="s">
        <v>1140</v>
      </c>
      <c r="J319" s="87" t="s">
        <v>1190</v>
      </c>
      <c r="K319" s="13" t="s">
        <v>10</v>
      </c>
      <c r="L319" s="21" t="s">
        <v>139</v>
      </c>
      <c r="M319" s="21" t="s">
        <v>607</v>
      </c>
      <c r="N319" s="2"/>
      <c r="O319" s="2" t="s">
        <v>595</v>
      </c>
      <c r="P319" s="21" t="s">
        <v>596</v>
      </c>
      <c r="Q319" s="25" t="s">
        <v>91</v>
      </c>
      <c r="R319" s="21" t="s">
        <v>597</v>
      </c>
      <c r="S319" s="116"/>
      <c r="T319" s="100" t="s">
        <v>1118</v>
      </c>
      <c r="U319" s="101" t="s">
        <v>1119</v>
      </c>
      <c r="V319" s="101" t="s">
        <v>1119</v>
      </c>
      <c r="W319" s="105" t="s">
        <v>1120</v>
      </c>
      <c r="X319" s="105" t="s">
        <v>1115</v>
      </c>
      <c r="Y319" s="62" t="str">
        <f t="shared" si="31"/>
        <v>INDEFINIDA</v>
      </c>
      <c r="Z319" s="30" t="str">
        <f>IF(U319&lt;&gt;"",IF(U319&lt;&gt;"PÚBLICA","CLASIFICADA","PÚBLICA"),"PENDIENTE CLASIFICAR POR CONFIDENCIALIDAD")</f>
        <v>CLASIFICADA</v>
      </c>
      <c r="AA319" s="29" t="str">
        <f t="shared" si="30"/>
        <v>TOTAL</v>
      </c>
      <c r="AB319" s="30" t="str">
        <f>IFERROR(VLOOKUP(X319,BD!$G$6:$H$8,2,0),"PENDIENTE TIPO DE INFORMACIÓN CONTENIDA")</f>
        <v>PENDIENTE TIPO DE INFORMACIÓN CONTENIDA</v>
      </c>
      <c r="AC319" s="30" t="str">
        <f>IFERROR(VLOOKUP(#REF!,BD!$K$6:$L$8,2,0),"NO APLICA")</f>
        <v>NO APLICA</v>
      </c>
      <c r="AD319" s="58" t="str">
        <f>IF(LEFT(X319,9)="Numeral_A","Constitución Política de Colombia [Const.], 1991, art. 15.",IF(LEFT(X319,9)="Numeral_C","Ley 256 de 1996 (Normas sobre competencia desleal). Artículo 16: Violación de Secretos.","NO APLICA"))</f>
        <v>NO APLICA</v>
      </c>
    </row>
    <row r="320" spans="1:30" ht="114.75" x14ac:dyDescent="0.2">
      <c r="A320" s="43">
        <v>314</v>
      </c>
      <c r="B320" s="10" t="s">
        <v>931</v>
      </c>
      <c r="C320" s="3" t="s">
        <v>593</v>
      </c>
      <c r="D320" s="12" t="s">
        <v>169</v>
      </c>
      <c r="E320" s="26" t="str">
        <f>IF(F320=BD!$C$12,'Matriz Final'!D320,IF(F320=BD!$C$13,"CUSTODIO",IF(F320=BD!$C$14,"DTI",IF(F320=BD!$C$15,D320&amp;"/ CUSTODIO",IF(F320=BD!$C$16,D320&amp;"/ CUSTODIO / DTI")))))</f>
        <v>DTI</v>
      </c>
      <c r="F320" s="12" t="s">
        <v>1142</v>
      </c>
      <c r="G320" s="12" t="s">
        <v>169</v>
      </c>
      <c r="H320" s="51" t="b">
        <f>IF(F320=BD!$C$13,"X",IF(F320=BD!$C$15,"X",IF(F320=BD!$C$16,"X")))</f>
        <v>0</v>
      </c>
      <c r="I320" s="85" t="s">
        <v>1137</v>
      </c>
      <c r="J320" s="87" t="s">
        <v>1209</v>
      </c>
      <c r="K320" s="13" t="s">
        <v>10</v>
      </c>
      <c r="L320" s="21" t="s">
        <v>170</v>
      </c>
      <c r="M320" s="21" t="s">
        <v>932</v>
      </c>
      <c r="N320" s="2"/>
      <c r="O320" s="2" t="s">
        <v>595</v>
      </c>
      <c r="P320" s="21" t="s">
        <v>596</v>
      </c>
      <c r="Q320" s="25" t="s">
        <v>91</v>
      </c>
      <c r="R320" s="21" t="s">
        <v>597</v>
      </c>
      <c r="S320" s="104">
        <v>2015</v>
      </c>
      <c r="T320" s="100" t="s">
        <v>1118</v>
      </c>
      <c r="U320" s="101" t="s">
        <v>1119</v>
      </c>
      <c r="V320" s="100" t="s">
        <v>1126</v>
      </c>
      <c r="W320" s="106" t="s">
        <v>1111</v>
      </c>
      <c r="X320" s="105" t="s">
        <v>1122</v>
      </c>
      <c r="Y320" s="62" t="str">
        <f t="shared" si="31"/>
        <v>INDEFINIDA</v>
      </c>
      <c r="Z320" s="30" t="str">
        <f t="shared" ref="Z320:Z351" si="36">IF(T320&lt;&gt;"",IF(T320&lt;&gt;"PÚBLICA","CLASIFICADA","PÚBLICA"),"PENDIENTE CLASIFICAR POR CONFIDENCIALIDAD")</f>
        <v>CLASIFICADA</v>
      </c>
      <c r="AA320" s="29" t="str">
        <f t="shared" si="30"/>
        <v>TOTAL</v>
      </c>
      <c r="AB320" s="30" t="str">
        <f>IFERROR(VLOOKUP(W320,BD!$G$6:$H$8,2,0),"PENDIENTE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20" s="30" t="str">
        <f>IFERROR(VLOOKUP(#REF!,BD!$K$6:$L$8,2,0),"NO APLICA")</f>
        <v>NO APLICA</v>
      </c>
      <c r="AD320" s="58" t="str">
        <f t="shared" ref="AD320:AD351" si="37">IF(LEFT(W320,9)="Numeral_A","Constitución Política de Colombia [Const.], 1991, art. 15.",IF(LEFT(W320,9)="Numeral_C","Ley 256 de 1996 (Normas sobre competencia desleal). Artículo 16: Violación de Secretos.","NO APLICA"))</f>
        <v>Constitución Política de Colombia [Const.], 1991, art. 15.</v>
      </c>
    </row>
    <row r="321" spans="1:30" ht="115.5" thickBot="1" x14ac:dyDescent="0.25">
      <c r="A321" s="43">
        <v>315</v>
      </c>
      <c r="B321" s="10" t="s">
        <v>931</v>
      </c>
      <c r="C321" s="3" t="s">
        <v>593</v>
      </c>
      <c r="D321" s="12" t="s">
        <v>169</v>
      </c>
      <c r="E321" s="26" t="str">
        <f>IF(F321=BD!$C$12,'Matriz Final'!D321,IF(F321=BD!$C$13,"CUSTODIO",IF(F321=BD!$C$14,"DTI",IF(F321=BD!$C$15,D321&amp;"/ CUSTODIO",IF(F321=BD!$C$16,D321&amp;"/ CUSTODIO / DTI")))))</f>
        <v>DTI</v>
      </c>
      <c r="F321" s="12" t="s">
        <v>1142</v>
      </c>
      <c r="G321" s="12" t="s">
        <v>169</v>
      </c>
      <c r="H321" s="51" t="b">
        <f>IF(F321=BD!$C$13,"X",IF(F321=BD!$C$15,"X",IF(F321=BD!$C$16,"X")))</f>
        <v>0</v>
      </c>
      <c r="I321" s="85" t="s">
        <v>1137</v>
      </c>
      <c r="J321" s="87" t="s">
        <v>1209</v>
      </c>
      <c r="K321" s="13" t="s">
        <v>10</v>
      </c>
      <c r="L321" s="21" t="s">
        <v>139</v>
      </c>
      <c r="M321" s="21" t="s">
        <v>607</v>
      </c>
      <c r="N321" s="2"/>
      <c r="O321" s="2" t="s">
        <v>595</v>
      </c>
      <c r="P321" s="21" t="s">
        <v>596</v>
      </c>
      <c r="Q321" s="25" t="s">
        <v>91</v>
      </c>
      <c r="R321" s="21" t="s">
        <v>597</v>
      </c>
      <c r="S321" s="104">
        <v>2015</v>
      </c>
      <c r="T321" s="100" t="s">
        <v>1118</v>
      </c>
      <c r="U321" s="101" t="s">
        <v>1119</v>
      </c>
      <c r="V321" s="100" t="s">
        <v>1126</v>
      </c>
      <c r="W321" s="106" t="s">
        <v>1111</v>
      </c>
      <c r="X321" s="105" t="s">
        <v>1122</v>
      </c>
      <c r="Y321" s="62" t="str">
        <f t="shared" si="31"/>
        <v>INDEFINIDA</v>
      </c>
      <c r="Z321" s="30" t="str">
        <f t="shared" si="36"/>
        <v>CLASIFICADA</v>
      </c>
      <c r="AA321" s="29" t="str">
        <f t="shared" si="30"/>
        <v>TOTAL</v>
      </c>
      <c r="AB321" s="30" t="str">
        <f>IFERROR(VLOOKUP(W321,BD!$G$6:$H$8,2,0),"PENDIENTE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21" s="30" t="str">
        <f>IFERROR(VLOOKUP(#REF!,BD!$K$6:$L$8,2,0),"NO APLICA")</f>
        <v>NO APLICA</v>
      </c>
      <c r="AD321" s="58" t="str">
        <f t="shared" si="37"/>
        <v>Constitución Política de Colombia [Const.], 1991, art. 15.</v>
      </c>
    </row>
    <row r="322" spans="1:30" ht="168.75" thickBot="1" x14ac:dyDescent="0.25">
      <c r="A322" s="43">
        <v>316</v>
      </c>
      <c r="B322" s="7" t="s">
        <v>933</v>
      </c>
      <c r="C322" s="3" t="s">
        <v>593</v>
      </c>
      <c r="D322" s="12" t="s">
        <v>480</v>
      </c>
      <c r="E322" s="26" t="str">
        <f>IF(F322=BD!$C$12,'Matriz Final'!D322,IF(F322=BD!$C$13,"CUSTODIO",IF(F322=BD!$C$14,"DTI",IF(F322=BD!$C$15,D322&amp;"/ CUSTODIO",IF(F322=BD!$C$16,D322&amp;"/ CUSTODIO / DTI")))))</f>
        <v>DTI</v>
      </c>
      <c r="F322" s="12" t="s">
        <v>1142</v>
      </c>
      <c r="G322" s="12" t="s">
        <v>480</v>
      </c>
      <c r="H322" s="51" t="b">
        <f>IF(F322=BD!$C$13,"X",IF(F322=BD!$C$15,"X",IF(F322=BD!$C$16,"X")))</f>
        <v>0</v>
      </c>
      <c r="I322" s="85" t="s">
        <v>1148</v>
      </c>
      <c r="J322" s="89" t="s">
        <v>1168</v>
      </c>
      <c r="K322" s="13" t="s">
        <v>10</v>
      </c>
      <c r="L322" s="21" t="s">
        <v>139</v>
      </c>
      <c r="M322" s="21" t="s">
        <v>934</v>
      </c>
      <c r="N322" s="2"/>
      <c r="O322" s="2" t="s">
        <v>595</v>
      </c>
      <c r="P322" s="21" t="s">
        <v>596</v>
      </c>
      <c r="Q322" s="25" t="s">
        <v>91</v>
      </c>
      <c r="R322" s="21" t="s">
        <v>597</v>
      </c>
      <c r="S322" s="117">
        <v>2014</v>
      </c>
      <c r="T322" s="100" t="s">
        <v>1118</v>
      </c>
      <c r="U322" s="101" t="s">
        <v>1119</v>
      </c>
      <c r="V322" s="100" t="s">
        <v>1126</v>
      </c>
      <c r="W322" s="106" t="s">
        <v>1111</v>
      </c>
      <c r="X322" s="105" t="s">
        <v>1122</v>
      </c>
      <c r="Y322" s="62" t="str">
        <f t="shared" si="31"/>
        <v>INDEFINIDA</v>
      </c>
      <c r="Z322" s="30" t="str">
        <f t="shared" si="36"/>
        <v>CLASIFICADA</v>
      </c>
      <c r="AA322" s="29" t="str">
        <f t="shared" si="30"/>
        <v>TOTAL</v>
      </c>
      <c r="AB322" s="30" t="str">
        <f>IFERROR(VLOOKUP(W322,BD!$G$6:$H$8,2,0),"PENDIENTE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22" s="30" t="str">
        <f>IFERROR(VLOOKUP(#REF!,BD!$K$6:$L$8,2,0),"NO APLICA")</f>
        <v>NO APLICA</v>
      </c>
      <c r="AD322" s="58" t="str">
        <f t="shared" si="37"/>
        <v>Constitución Política de Colombia [Const.], 1991, art. 15.</v>
      </c>
    </row>
    <row r="323" spans="1:30" ht="115.5" thickBot="1" x14ac:dyDescent="0.25">
      <c r="A323" s="43">
        <v>317</v>
      </c>
      <c r="B323" s="7" t="s">
        <v>935</v>
      </c>
      <c r="C323" s="3" t="s">
        <v>593</v>
      </c>
      <c r="D323" s="12" t="s">
        <v>480</v>
      </c>
      <c r="E323" s="26" t="str">
        <f>IF(F323=BD!$C$12,'Matriz Final'!D323,IF(F323=BD!$C$13,"CUSTODIO",IF(F323=BD!$C$14,"DTI",IF(F323=BD!$C$15,D323&amp;"/ CUSTODIO",IF(F323=BD!$C$16,D323&amp;"/ CUSTODIO / DTI")))))</f>
        <v>DTI</v>
      </c>
      <c r="F323" s="12" t="s">
        <v>1142</v>
      </c>
      <c r="G323" s="12" t="s">
        <v>480</v>
      </c>
      <c r="H323" s="51" t="b">
        <f>IF(F323=BD!$C$13,"X",IF(F323=BD!$C$15,"X",IF(F323=BD!$C$16,"X")))</f>
        <v>0</v>
      </c>
      <c r="I323" s="85" t="s">
        <v>1148</v>
      </c>
      <c r="J323" s="89" t="s">
        <v>1169</v>
      </c>
      <c r="K323" s="13" t="s">
        <v>10</v>
      </c>
      <c r="L323" s="21" t="s">
        <v>481</v>
      </c>
      <c r="M323" s="21" t="s">
        <v>936</v>
      </c>
      <c r="N323" s="2"/>
      <c r="O323" s="2" t="s">
        <v>595</v>
      </c>
      <c r="P323" s="21" t="s">
        <v>596</v>
      </c>
      <c r="Q323" s="25" t="s">
        <v>91</v>
      </c>
      <c r="R323" s="21" t="s">
        <v>597</v>
      </c>
      <c r="S323" s="117">
        <v>2016</v>
      </c>
      <c r="T323" s="100" t="s">
        <v>1118</v>
      </c>
      <c r="U323" s="101" t="s">
        <v>1119</v>
      </c>
      <c r="V323" s="100" t="s">
        <v>1126</v>
      </c>
      <c r="W323" s="106" t="s">
        <v>1111</v>
      </c>
      <c r="X323" s="105" t="s">
        <v>1122</v>
      </c>
      <c r="Y323" s="62" t="str">
        <f t="shared" si="31"/>
        <v>INDEFINIDA</v>
      </c>
      <c r="Z323" s="30" t="str">
        <f t="shared" si="36"/>
        <v>CLASIFICADA</v>
      </c>
      <c r="AA323" s="29" t="str">
        <f t="shared" si="30"/>
        <v>TOTAL</v>
      </c>
      <c r="AB323" s="30" t="str">
        <f>IFERROR(VLOOKUP(W323,BD!$G$6:$H$8,2,0),"PENDIENTE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23" s="30" t="str">
        <f>IFERROR(VLOOKUP(#REF!,BD!$K$6:$L$8,2,0),"NO APLICA")</f>
        <v>NO APLICA</v>
      </c>
      <c r="AD323" s="58" t="str">
        <f t="shared" si="37"/>
        <v>Constitución Política de Colombia [Const.], 1991, art. 15.</v>
      </c>
    </row>
    <row r="324" spans="1:30" ht="156.75" thickBot="1" x14ac:dyDescent="0.25">
      <c r="A324" s="43">
        <v>318</v>
      </c>
      <c r="B324" s="7" t="s">
        <v>935</v>
      </c>
      <c r="C324" s="3" t="s">
        <v>593</v>
      </c>
      <c r="D324" s="12" t="s">
        <v>480</v>
      </c>
      <c r="E324" s="26" t="str">
        <f>IF(F324=BD!$C$12,'Matriz Final'!D324,IF(F324=BD!$C$13,"CUSTODIO",IF(F324=BD!$C$14,"DTI",IF(F324=BD!$C$15,D324&amp;"/ CUSTODIO",IF(F324=BD!$C$16,D324&amp;"/ CUSTODIO / DTI")))))</f>
        <v>DTI</v>
      </c>
      <c r="F324" s="12" t="s">
        <v>1142</v>
      </c>
      <c r="G324" s="12" t="s">
        <v>480</v>
      </c>
      <c r="H324" s="51" t="b">
        <f>IF(F324=BD!$C$13,"X",IF(F324=BD!$C$15,"X",IF(F324=BD!$C$16,"X")))</f>
        <v>0</v>
      </c>
      <c r="I324" s="85" t="s">
        <v>1148</v>
      </c>
      <c r="J324" s="89" t="s">
        <v>1170</v>
      </c>
      <c r="K324" s="13" t="s">
        <v>10</v>
      </c>
      <c r="L324" s="21" t="s">
        <v>482</v>
      </c>
      <c r="M324" s="21" t="s">
        <v>937</v>
      </c>
      <c r="N324" s="2"/>
      <c r="O324" s="2" t="s">
        <v>595</v>
      </c>
      <c r="P324" s="21" t="s">
        <v>596</v>
      </c>
      <c r="Q324" s="25" t="s">
        <v>91</v>
      </c>
      <c r="R324" s="21" t="s">
        <v>597</v>
      </c>
      <c r="S324" s="117">
        <v>2011</v>
      </c>
      <c r="T324" s="100" t="s">
        <v>1125</v>
      </c>
      <c r="U324" s="101" t="s">
        <v>1110</v>
      </c>
      <c r="V324" s="100" t="s">
        <v>1110</v>
      </c>
      <c r="W324" s="106" t="s">
        <v>1127</v>
      </c>
      <c r="X324" s="105"/>
      <c r="Y324" s="62" t="str">
        <f t="shared" si="31"/>
        <v>NO APLICA</v>
      </c>
      <c r="Z324" s="30" t="str">
        <f t="shared" si="36"/>
        <v>PÚBLICA</v>
      </c>
      <c r="AA324" s="29" t="str">
        <f t="shared" si="30"/>
        <v>NO APLICA</v>
      </c>
      <c r="AB324" s="30" t="str">
        <f>IFERROR(VLOOKUP(W324,BD!$G$6:$H$8,2,0),"PENDIENTE TIPO DE INFORMACIÓN CONTENIDA")</f>
        <v>NO APLICA</v>
      </c>
      <c r="AC324" s="30" t="str">
        <f>IFERROR(VLOOKUP(#REF!,BD!$K$6:$L$8,2,0),"NO APLICA")</f>
        <v>NO APLICA</v>
      </c>
      <c r="AD324" s="58" t="str">
        <f t="shared" si="37"/>
        <v>NO APLICA</v>
      </c>
    </row>
    <row r="325" spans="1:30" ht="115.5" thickBot="1" x14ac:dyDescent="0.25">
      <c r="A325" s="43">
        <v>319</v>
      </c>
      <c r="B325" s="7" t="s">
        <v>938</v>
      </c>
      <c r="C325" s="3" t="s">
        <v>593</v>
      </c>
      <c r="D325" s="12" t="s">
        <v>480</v>
      </c>
      <c r="E325" s="26" t="str">
        <f>IF(F325=BD!$C$12,'Matriz Final'!D325,IF(F325=BD!$C$13,"CUSTODIO",IF(F325=BD!$C$14,"DTI",IF(F325=BD!$C$15,D325&amp;"/ CUSTODIO",IF(F325=BD!$C$16,D325&amp;"/ CUSTODIO / DTI")))))</f>
        <v>DTI</v>
      </c>
      <c r="F325" s="12" t="s">
        <v>1142</v>
      </c>
      <c r="G325" s="12" t="s">
        <v>480</v>
      </c>
      <c r="H325" s="51" t="b">
        <f>IF(F325=BD!$C$13,"X",IF(F325=BD!$C$15,"X",IF(F325=BD!$C$16,"X")))</f>
        <v>0</v>
      </c>
      <c r="I325" s="85" t="s">
        <v>1148</v>
      </c>
      <c r="J325" s="89" t="s">
        <v>1171</v>
      </c>
      <c r="K325" s="13" t="s">
        <v>141</v>
      </c>
      <c r="L325" s="21" t="s">
        <v>483</v>
      </c>
      <c r="M325" s="21" t="s">
        <v>939</v>
      </c>
      <c r="N325" s="2"/>
      <c r="O325" s="2" t="s">
        <v>595</v>
      </c>
      <c r="P325" s="21" t="s">
        <v>596</v>
      </c>
      <c r="Q325" s="25" t="s">
        <v>140</v>
      </c>
      <c r="R325" s="21" t="s">
        <v>597</v>
      </c>
      <c r="S325" s="117">
        <v>2011</v>
      </c>
      <c r="T325" s="100" t="s">
        <v>1125</v>
      </c>
      <c r="U325" s="101" t="s">
        <v>1110</v>
      </c>
      <c r="V325" s="100" t="s">
        <v>1110</v>
      </c>
      <c r="W325" s="106" t="s">
        <v>1127</v>
      </c>
      <c r="X325" s="105"/>
      <c r="Y325" s="62" t="str">
        <f t="shared" si="31"/>
        <v>NO APLICA</v>
      </c>
      <c r="Z325" s="30" t="str">
        <f t="shared" si="36"/>
        <v>PÚBLICA</v>
      </c>
      <c r="AA325" s="29" t="str">
        <f t="shared" si="30"/>
        <v>NO APLICA</v>
      </c>
      <c r="AB325" s="30" t="str">
        <f>IFERROR(VLOOKUP(W325,BD!$G$6:$H$8,2,0),"PENDIENTE TIPO DE INFORMACIÓN CONTENIDA")</f>
        <v>NO APLICA</v>
      </c>
      <c r="AC325" s="30" t="str">
        <f>IFERROR(VLOOKUP(#REF!,BD!$K$6:$L$8,2,0),"NO APLICA")</f>
        <v>NO APLICA</v>
      </c>
      <c r="AD325" s="58" t="str">
        <f t="shared" si="37"/>
        <v>NO APLICA</v>
      </c>
    </row>
    <row r="326" spans="1:30" ht="345" thickBot="1" x14ac:dyDescent="0.25">
      <c r="A326" s="43">
        <v>320</v>
      </c>
      <c r="B326" s="7" t="s">
        <v>940</v>
      </c>
      <c r="C326" s="3" t="s">
        <v>593</v>
      </c>
      <c r="D326" s="12" t="s">
        <v>497</v>
      </c>
      <c r="E326" s="26" t="b">
        <f>IF(F326=BD!$C$12,'Matriz Final'!D326,IF(F326=BD!$C$13,"CUSTODIO",IF(F326=BD!$C$14,"DTI",IF(F326=BD!$C$15,D326&amp;"/ CUSTODIO",IF(F326=BD!$C$16,D326&amp;"/ CUSTODIO / DTI")))))</f>
        <v>0</v>
      </c>
      <c r="F326" s="12" t="s">
        <v>1146</v>
      </c>
      <c r="G326" s="12" t="s">
        <v>497</v>
      </c>
      <c r="H326" s="51" t="b">
        <f>IF(F326=BD!$C$13,"X",IF(F326=BD!$C$15,"X",IF(F326=BD!$C$16,"X")))</f>
        <v>0</v>
      </c>
      <c r="I326" s="93" t="s">
        <v>1147</v>
      </c>
      <c r="J326" s="87" t="s">
        <v>1150</v>
      </c>
      <c r="K326" s="13" t="s">
        <v>88</v>
      </c>
      <c r="L326" s="2"/>
      <c r="M326" s="21" t="s">
        <v>941</v>
      </c>
      <c r="N326" s="2"/>
      <c r="O326" s="2" t="s">
        <v>595</v>
      </c>
      <c r="P326" s="21" t="s">
        <v>647</v>
      </c>
      <c r="Q326" s="25" t="s">
        <v>87</v>
      </c>
      <c r="R326" s="21" t="s">
        <v>597</v>
      </c>
      <c r="S326" s="117">
        <v>2000</v>
      </c>
      <c r="T326" s="100" t="s">
        <v>1118</v>
      </c>
      <c r="U326" s="101" t="s">
        <v>1119</v>
      </c>
      <c r="V326" s="100" t="s">
        <v>1110</v>
      </c>
      <c r="W326" s="106" t="s">
        <v>1111</v>
      </c>
      <c r="X326" s="105" t="s">
        <v>1122</v>
      </c>
      <c r="Y326" s="62" t="str">
        <f t="shared" si="31"/>
        <v>INDEFINIDA</v>
      </c>
      <c r="Z326" s="30" t="str">
        <f t="shared" si="36"/>
        <v>CLASIFICADA</v>
      </c>
      <c r="AA326" s="29" t="str">
        <f t="shared" si="30"/>
        <v>TOTAL</v>
      </c>
      <c r="AB326" s="30" t="str">
        <f>IFERROR(VLOOKUP(W326,BD!$G$6:$H$8,2,0),"PENDIENTE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26" s="30" t="str">
        <f>IFERROR(VLOOKUP(#REF!,BD!$K$6:$L$8,2,0),"NO APLICA")</f>
        <v>NO APLICA</v>
      </c>
      <c r="AD326" s="58" t="str">
        <f t="shared" si="37"/>
        <v>Constitución Política de Colombia [Const.], 1991, art. 15.</v>
      </c>
    </row>
    <row r="327" spans="1:30" ht="115.5" thickBot="1" x14ac:dyDescent="0.25">
      <c r="A327" s="43">
        <v>321</v>
      </c>
      <c r="B327" s="7" t="s">
        <v>940</v>
      </c>
      <c r="C327" s="3" t="s">
        <v>593</v>
      </c>
      <c r="D327" s="12" t="s">
        <v>497</v>
      </c>
      <c r="E327" s="26" t="b">
        <f>IF(F327=BD!$C$12,'Matriz Final'!D327,IF(F327=BD!$C$13,"CUSTODIO",IF(F327=BD!$C$14,"DTI",IF(F327=BD!$C$15,D327&amp;"/ CUSTODIO",IF(F327=BD!$C$16,D327&amp;"/ CUSTODIO / DTI")))))</f>
        <v>0</v>
      </c>
      <c r="F327" s="12" t="s">
        <v>1146</v>
      </c>
      <c r="G327" s="12" t="s">
        <v>497</v>
      </c>
      <c r="H327" s="51" t="b">
        <f>IF(F327=BD!$C$13,"X",IF(F327=BD!$C$15,"X",IF(F327=BD!$C$16,"X")))</f>
        <v>0</v>
      </c>
      <c r="I327" s="93" t="s">
        <v>1147</v>
      </c>
      <c r="J327" s="87" t="s">
        <v>1150</v>
      </c>
      <c r="K327" s="13" t="s">
        <v>10</v>
      </c>
      <c r="L327" s="21" t="s">
        <v>496</v>
      </c>
      <c r="M327" s="21" t="s">
        <v>942</v>
      </c>
      <c r="N327" s="2"/>
      <c r="O327" s="2" t="s">
        <v>595</v>
      </c>
      <c r="P327" s="21" t="s">
        <v>596</v>
      </c>
      <c r="Q327" s="25" t="s">
        <v>91</v>
      </c>
      <c r="R327" s="21" t="s">
        <v>597</v>
      </c>
      <c r="S327" s="122"/>
      <c r="T327" s="100" t="s">
        <v>1118</v>
      </c>
      <c r="U327" s="101" t="s">
        <v>1119</v>
      </c>
      <c r="V327" s="100" t="s">
        <v>1110</v>
      </c>
      <c r="W327" s="105" t="s">
        <v>1111</v>
      </c>
      <c r="X327" s="105" t="s">
        <v>1122</v>
      </c>
      <c r="Y327" s="62" t="str">
        <f t="shared" si="31"/>
        <v>INDEFINIDA</v>
      </c>
      <c r="Z327" s="30" t="str">
        <f t="shared" si="36"/>
        <v>CLASIFICADA</v>
      </c>
      <c r="AA327" s="29" t="str">
        <f t="shared" ref="AA327:AA390" si="38">IF(Z327="CLASIFICADA","TOTAL","NO APLICA")</f>
        <v>TOTAL</v>
      </c>
      <c r="AB327" s="30" t="str">
        <f>IFERROR(VLOOKUP(W327,BD!$G$6:$H$8,2,0),"PENDIENTE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27" s="30" t="str">
        <f>IFERROR(VLOOKUP(#REF!,BD!$K$6:$L$8,2,0),"NO APLICA")</f>
        <v>NO APLICA</v>
      </c>
      <c r="AD327" s="58" t="str">
        <f t="shared" si="37"/>
        <v>Constitución Política de Colombia [Const.], 1991, art. 15.</v>
      </c>
    </row>
    <row r="328" spans="1:30" ht="115.5" thickBot="1" x14ac:dyDescent="0.25">
      <c r="A328" s="43">
        <v>322</v>
      </c>
      <c r="B328" s="7" t="s">
        <v>940</v>
      </c>
      <c r="C328" s="3" t="s">
        <v>593</v>
      </c>
      <c r="D328" s="12" t="s">
        <v>497</v>
      </c>
      <c r="E328" s="26" t="str">
        <f>IF(F328=BD!$C$12,'Matriz Final'!D328,IF(F328=BD!$C$13,"CUSTODIO",IF(F328=BD!$C$14,"DTI",IF(F328=BD!$C$15,D328&amp;"/ CUSTODIO",IF(F328=BD!$C$16,D328&amp;"/ CUSTODIO / DTI")))))</f>
        <v>DTI</v>
      </c>
      <c r="F328" s="12" t="s">
        <v>1142</v>
      </c>
      <c r="G328" s="12" t="s">
        <v>497</v>
      </c>
      <c r="H328" s="51" t="b">
        <f>IF(F328=BD!$C$13,"X",IF(F328=BD!$C$15,"X",IF(F328=BD!$C$16,"X")))</f>
        <v>0</v>
      </c>
      <c r="I328" s="93" t="s">
        <v>1148</v>
      </c>
      <c r="J328" s="87" t="s">
        <v>1151</v>
      </c>
      <c r="K328" s="14" t="s">
        <v>90</v>
      </c>
      <c r="L328" s="2"/>
      <c r="M328" s="21" t="s">
        <v>943</v>
      </c>
      <c r="N328" s="2"/>
      <c r="O328" s="2" t="s">
        <v>595</v>
      </c>
      <c r="P328" s="21" t="s">
        <v>596</v>
      </c>
      <c r="Q328" s="25" t="s">
        <v>89</v>
      </c>
      <c r="R328" s="21" t="s">
        <v>597</v>
      </c>
      <c r="S328" s="117">
        <v>2020</v>
      </c>
      <c r="T328" s="100" t="s">
        <v>1118</v>
      </c>
      <c r="U328" s="101" t="s">
        <v>1119</v>
      </c>
      <c r="V328" s="100" t="s">
        <v>1110</v>
      </c>
      <c r="W328" s="106" t="s">
        <v>1111</v>
      </c>
      <c r="X328" s="105" t="s">
        <v>1122</v>
      </c>
      <c r="Y328" s="62" t="str">
        <f t="shared" ref="Y328:Y391" si="39">IF(Z328="CLASIFICADA","INDEFINIDA","NO APLICA")</f>
        <v>INDEFINIDA</v>
      </c>
      <c r="Z328" s="30" t="str">
        <f t="shared" si="36"/>
        <v>CLASIFICADA</v>
      </c>
      <c r="AA328" s="29" t="str">
        <f t="shared" si="38"/>
        <v>TOTAL</v>
      </c>
      <c r="AB328" s="30" t="str">
        <f>IFERROR(VLOOKUP(W328,BD!$G$6:$H$8,2,0),"PENDIENTE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28" s="30" t="str">
        <f>IFERROR(VLOOKUP(#REF!,BD!$K$6:$L$8,2,0),"NO APLICA")</f>
        <v>NO APLICA</v>
      </c>
      <c r="AD328" s="58" t="str">
        <f t="shared" si="37"/>
        <v>Constitución Política de Colombia [Const.], 1991, art. 15.</v>
      </c>
    </row>
    <row r="329" spans="1:30" ht="345" thickBot="1" x14ac:dyDescent="0.25">
      <c r="A329" s="43">
        <v>323</v>
      </c>
      <c r="B329" s="7" t="s">
        <v>940</v>
      </c>
      <c r="C329" s="3" t="s">
        <v>593</v>
      </c>
      <c r="D329" s="12" t="s">
        <v>495</v>
      </c>
      <c r="E329" s="26" t="b">
        <f>IF(F329=BD!$C$12,'Matriz Final'!D329,IF(F329=BD!$C$13,"CUSTODIO",IF(F329=BD!$C$14,"DTI",IF(F329=BD!$C$15,D329&amp;"/ CUSTODIO",IF(F329=BD!$C$16,D329&amp;"/ CUSTODIO / DTI")))))</f>
        <v>0</v>
      </c>
      <c r="F329" s="12" t="s">
        <v>1146</v>
      </c>
      <c r="G329" s="12" t="s">
        <v>495</v>
      </c>
      <c r="H329" s="51" t="b">
        <f>IF(F329=BD!$C$13,"X",IF(F329=BD!$C$15,"X",IF(F329=BD!$C$16,"X")))</f>
        <v>0</v>
      </c>
      <c r="I329" s="93" t="s">
        <v>1147</v>
      </c>
      <c r="J329" s="87" t="s">
        <v>1150</v>
      </c>
      <c r="K329" s="13" t="s">
        <v>88</v>
      </c>
      <c r="L329" s="2"/>
      <c r="M329" s="21" t="s">
        <v>941</v>
      </c>
      <c r="N329" s="2"/>
      <c r="O329" s="2" t="s">
        <v>595</v>
      </c>
      <c r="P329" s="21" t="s">
        <v>647</v>
      </c>
      <c r="Q329" s="25" t="s">
        <v>87</v>
      </c>
      <c r="R329" s="21" t="s">
        <v>597</v>
      </c>
      <c r="S329" s="117">
        <v>2000</v>
      </c>
      <c r="T329" s="100" t="s">
        <v>1118</v>
      </c>
      <c r="U329" s="101" t="s">
        <v>1119</v>
      </c>
      <c r="V329" s="100" t="s">
        <v>1110</v>
      </c>
      <c r="W329" s="106" t="s">
        <v>1111</v>
      </c>
      <c r="X329" s="105" t="s">
        <v>1122</v>
      </c>
      <c r="Y329" s="62" t="str">
        <f t="shared" si="39"/>
        <v>INDEFINIDA</v>
      </c>
      <c r="Z329" s="30" t="str">
        <f t="shared" si="36"/>
        <v>CLASIFICADA</v>
      </c>
      <c r="AA329" s="29" t="str">
        <f t="shared" si="38"/>
        <v>TOTAL</v>
      </c>
      <c r="AB329" s="30" t="str">
        <f>IFERROR(VLOOKUP(W329,BD!$G$6:$H$8,2,0),"PENDIENTE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29" s="30" t="str">
        <f>IFERROR(VLOOKUP(#REF!,BD!$K$6:$L$8,2,0),"NO APLICA")</f>
        <v>NO APLICA</v>
      </c>
      <c r="AD329" s="58" t="str">
        <f t="shared" si="37"/>
        <v>Constitución Política de Colombia [Const.], 1991, art. 15.</v>
      </c>
    </row>
    <row r="330" spans="1:30" ht="115.5" thickBot="1" x14ac:dyDescent="0.25">
      <c r="A330" s="43">
        <v>324</v>
      </c>
      <c r="B330" s="7" t="s">
        <v>940</v>
      </c>
      <c r="C330" s="3" t="s">
        <v>593</v>
      </c>
      <c r="D330" s="12" t="s">
        <v>495</v>
      </c>
      <c r="E330" s="26" t="b">
        <f>IF(F330=BD!$C$12,'Matriz Final'!D330,IF(F330=BD!$C$13,"CUSTODIO",IF(F330=BD!$C$14,"DTI",IF(F330=BD!$C$15,D330&amp;"/ CUSTODIO",IF(F330=BD!$C$16,D330&amp;"/ CUSTODIO / DTI")))))</f>
        <v>0</v>
      </c>
      <c r="F330" s="12" t="s">
        <v>1146</v>
      </c>
      <c r="G330" s="12" t="s">
        <v>495</v>
      </c>
      <c r="H330" s="51" t="b">
        <f>IF(F330=BD!$C$13,"X",IF(F330=BD!$C$15,"X",IF(F330=BD!$C$16,"X")))</f>
        <v>0</v>
      </c>
      <c r="I330" s="93" t="s">
        <v>1147</v>
      </c>
      <c r="J330" s="87" t="s">
        <v>1150</v>
      </c>
      <c r="K330" s="13" t="s">
        <v>10</v>
      </c>
      <c r="L330" s="21" t="s">
        <v>496</v>
      </c>
      <c r="M330" s="21" t="s">
        <v>942</v>
      </c>
      <c r="N330" s="2"/>
      <c r="O330" s="2" t="s">
        <v>595</v>
      </c>
      <c r="P330" s="21" t="s">
        <v>596</v>
      </c>
      <c r="Q330" s="25" t="s">
        <v>91</v>
      </c>
      <c r="R330" s="21" t="s">
        <v>597</v>
      </c>
      <c r="S330" s="122"/>
      <c r="T330" s="100" t="s">
        <v>1118</v>
      </c>
      <c r="U330" s="101" t="s">
        <v>1119</v>
      </c>
      <c r="V330" s="100" t="s">
        <v>1110</v>
      </c>
      <c r="W330" s="105" t="s">
        <v>1111</v>
      </c>
      <c r="X330" s="105" t="s">
        <v>1122</v>
      </c>
      <c r="Y330" s="62" t="str">
        <f t="shared" si="39"/>
        <v>INDEFINIDA</v>
      </c>
      <c r="Z330" s="30" t="str">
        <f t="shared" si="36"/>
        <v>CLASIFICADA</v>
      </c>
      <c r="AA330" s="29" t="str">
        <f t="shared" si="38"/>
        <v>TOTAL</v>
      </c>
      <c r="AB330" s="30" t="str">
        <f>IFERROR(VLOOKUP(W330,BD!$G$6:$H$8,2,0),"PENDIENTE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30" s="30" t="str">
        <f>IFERROR(VLOOKUP(#REF!,BD!$K$6:$L$8,2,0),"NO APLICA")</f>
        <v>NO APLICA</v>
      </c>
      <c r="AD330" s="58" t="str">
        <f t="shared" si="37"/>
        <v>Constitución Política de Colombia [Const.], 1991, art. 15.</v>
      </c>
    </row>
    <row r="331" spans="1:30" ht="115.5" thickBot="1" x14ac:dyDescent="0.25">
      <c r="A331" s="43">
        <v>325</v>
      </c>
      <c r="B331" s="7" t="s">
        <v>940</v>
      </c>
      <c r="C331" s="3" t="s">
        <v>593</v>
      </c>
      <c r="D331" s="12" t="s">
        <v>495</v>
      </c>
      <c r="E331" s="26" t="str">
        <f>IF(F331=BD!$C$12,'Matriz Final'!D331,IF(F331=BD!$C$13,"CUSTODIO",IF(F331=BD!$C$14,"DTI",IF(F331=BD!$C$15,D331&amp;"/ CUSTODIO",IF(F331=BD!$C$16,D331&amp;"/ CUSTODIO / DTI")))))</f>
        <v>DTI</v>
      </c>
      <c r="F331" s="12" t="s">
        <v>1142</v>
      </c>
      <c r="G331" s="12" t="s">
        <v>495</v>
      </c>
      <c r="H331" s="51" t="b">
        <f>IF(F331=BD!$C$13,"X",IF(F331=BD!$C$15,"X",IF(F331=BD!$C$16,"X")))</f>
        <v>0</v>
      </c>
      <c r="I331" s="93" t="s">
        <v>1148</v>
      </c>
      <c r="J331" s="87" t="s">
        <v>1151</v>
      </c>
      <c r="K331" s="14" t="s">
        <v>90</v>
      </c>
      <c r="L331" s="2"/>
      <c r="M331" s="21" t="s">
        <v>943</v>
      </c>
      <c r="N331" s="2"/>
      <c r="O331" s="2" t="s">
        <v>595</v>
      </c>
      <c r="P331" s="21" t="s">
        <v>596</v>
      </c>
      <c r="Q331" s="25" t="s">
        <v>89</v>
      </c>
      <c r="R331" s="21" t="s">
        <v>597</v>
      </c>
      <c r="S331" s="117">
        <v>2020</v>
      </c>
      <c r="T331" s="100" t="s">
        <v>1118</v>
      </c>
      <c r="U331" s="101" t="s">
        <v>1119</v>
      </c>
      <c r="V331" s="100" t="s">
        <v>1110</v>
      </c>
      <c r="W331" s="106" t="s">
        <v>1111</v>
      </c>
      <c r="X331" s="105" t="s">
        <v>1122</v>
      </c>
      <c r="Y331" s="62" t="str">
        <f t="shared" si="39"/>
        <v>INDEFINIDA</v>
      </c>
      <c r="Z331" s="30" t="str">
        <f t="shared" si="36"/>
        <v>CLASIFICADA</v>
      </c>
      <c r="AA331" s="29" t="str">
        <f t="shared" si="38"/>
        <v>TOTAL</v>
      </c>
      <c r="AB331" s="30" t="str">
        <f>IFERROR(VLOOKUP(W331,BD!$G$6:$H$8,2,0),"PENDIENTE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31" s="30" t="str">
        <f>IFERROR(VLOOKUP(#REF!,BD!$K$6:$L$8,2,0),"NO APLICA")</f>
        <v>NO APLICA</v>
      </c>
      <c r="AD331" s="58" t="str">
        <f t="shared" si="37"/>
        <v>Constitución Política de Colombia [Const.], 1991, art. 15.</v>
      </c>
    </row>
    <row r="332" spans="1:30" ht="345" thickBot="1" x14ac:dyDescent="0.25">
      <c r="A332" s="43">
        <v>326</v>
      </c>
      <c r="B332" s="7" t="s">
        <v>940</v>
      </c>
      <c r="C332" s="3" t="s">
        <v>593</v>
      </c>
      <c r="D332" s="12" t="s">
        <v>498</v>
      </c>
      <c r="E332" s="26" t="b">
        <f>IF(F332=BD!$C$12,'Matriz Final'!D332,IF(F332=BD!$C$13,"CUSTODIO",IF(F332=BD!$C$14,"DTI",IF(F332=BD!$C$15,D332&amp;"/ CUSTODIO",IF(F332=BD!$C$16,D332&amp;"/ CUSTODIO / DTI")))))</f>
        <v>0</v>
      </c>
      <c r="F332" s="12" t="s">
        <v>1146</v>
      </c>
      <c r="G332" s="12" t="s">
        <v>498</v>
      </c>
      <c r="H332" s="51" t="b">
        <f>IF(F332=BD!$C$13,"X",IF(F332=BD!$C$15,"X",IF(F332=BD!$C$16,"X")))</f>
        <v>0</v>
      </c>
      <c r="I332" s="93" t="s">
        <v>1147</v>
      </c>
      <c r="J332" s="87" t="s">
        <v>1150</v>
      </c>
      <c r="K332" s="13" t="s">
        <v>88</v>
      </c>
      <c r="L332" s="2"/>
      <c r="M332" s="21" t="s">
        <v>941</v>
      </c>
      <c r="N332" s="2"/>
      <c r="O332" s="2" t="s">
        <v>595</v>
      </c>
      <c r="P332" s="21" t="s">
        <v>647</v>
      </c>
      <c r="Q332" s="25" t="s">
        <v>87</v>
      </c>
      <c r="R332" s="21" t="s">
        <v>597</v>
      </c>
      <c r="S332" s="117">
        <v>2000</v>
      </c>
      <c r="T332" s="100" t="s">
        <v>1118</v>
      </c>
      <c r="U332" s="101" t="s">
        <v>1119</v>
      </c>
      <c r="V332" s="100" t="s">
        <v>1110</v>
      </c>
      <c r="W332" s="106" t="s">
        <v>1111</v>
      </c>
      <c r="X332" s="105" t="s">
        <v>1122</v>
      </c>
      <c r="Y332" s="62" t="str">
        <f t="shared" si="39"/>
        <v>INDEFINIDA</v>
      </c>
      <c r="Z332" s="30" t="str">
        <f t="shared" si="36"/>
        <v>CLASIFICADA</v>
      </c>
      <c r="AA332" s="29" t="str">
        <f t="shared" si="38"/>
        <v>TOTAL</v>
      </c>
      <c r="AB332" s="30" t="str">
        <f>IFERROR(VLOOKUP(W332,BD!$G$6:$H$8,2,0),"PENDIENTE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32" s="30" t="str">
        <f>IFERROR(VLOOKUP(#REF!,BD!$K$6:$L$8,2,0),"NO APLICA")</f>
        <v>NO APLICA</v>
      </c>
      <c r="AD332" s="58" t="str">
        <f t="shared" si="37"/>
        <v>Constitución Política de Colombia [Const.], 1991, art. 15.</v>
      </c>
    </row>
    <row r="333" spans="1:30" ht="115.5" thickBot="1" x14ac:dyDescent="0.25">
      <c r="A333" s="43">
        <v>327</v>
      </c>
      <c r="B333" s="7" t="s">
        <v>940</v>
      </c>
      <c r="C333" s="3" t="s">
        <v>593</v>
      </c>
      <c r="D333" s="12" t="s">
        <v>498</v>
      </c>
      <c r="E333" s="26" t="b">
        <f>IF(F333=BD!$C$12,'Matriz Final'!D333,IF(F333=BD!$C$13,"CUSTODIO",IF(F333=BD!$C$14,"DTI",IF(F333=BD!$C$15,D333&amp;"/ CUSTODIO",IF(F333=BD!$C$16,D333&amp;"/ CUSTODIO / DTI")))))</f>
        <v>0</v>
      </c>
      <c r="F333" s="12" t="s">
        <v>1146</v>
      </c>
      <c r="G333" s="12" t="s">
        <v>498</v>
      </c>
      <c r="H333" s="51" t="b">
        <f>IF(F333=BD!$C$13,"X",IF(F333=BD!$C$15,"X",IF(F333=BD!$C$16,"X")))</f>
        <v>0</v>
      </c>
      <c r="I333" s="93" t="s">
        <v>1147</v>
      </c>
      <c r="J333" s="87" t="s">
        <v>1150</v>
      </c>
      <c r="K333" s="13" t="s">
        <v>10</v>
      </c>
      <c r="L333" s="21" t="s">
        <v>496</v>
      </c>
      <c r="M333" s="21" t="s">
        <v>942</v>
      </c>
      <c r="N333" s="2"/>
      <c r="O333" s="2" t="s">
        <v>595</v>
      </c>
      <c r="P333" s="21" t="s">
        <v>596</v>
      </c>
      <c r="Q333" s="25" t="s">
        <v>91</v>
      </c>
      <c r="R333" s="21" t="s">
        <v>597</v>
      </c>
      <c r="S333" s="122"/>
      <c r="T333" s="100" t="s">
        <v>1118</v>
      </c>
      <c r="U333" s="101" t="s">
        <v>1119</v>
      </c>
      <c r="V333" s="100" t="s">
        <v>1110</v>
      </c>
      <c r="W333" s="105" t="s">
        <v>1111</v>
      </c>
      <c r="X333" s="105" t="s">
        <v>1122</v>
      </c>
      <c r="Y333" s="62" t="str">
        <f t="shared" si="39"/>
        <v>INDEFINIDA</v>
      </c>
      <c r="Z333" s="30" t="str">
        <f t="shared" si="36"/>
        <v>CLASIFICADA</v>
      </c>
      <c r="AA333" s="29" t="str">
        <f t="shared" si="38"/>
        <v>TOTAL</v>
      </c>
      <c r="AB333" s="30" t="str">
        <f>IFERROR(VLOOKUP(W333,BD!$G$6:$H$8,2,0),"PENDIENTE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33" s="30" t="str">
        <f>IFERROR(VLOOKUP(#REF!,BD!$K$6:$L$8,2,0),"NO APLICA")</f>
        <v>NO APLICA</v>
      </c>
      <c r="AD333" s="58" t="str">
        <f t="shared" si="37"/>
        <v>Constitución Política de Colombia [Const.], 1991, art. 15.</v>
      </c>
    </row>
    <row r="334" spans="1:30" ht="115.5" thickBot="1" x14ac:dyDescent="0.25">
      <c r="A334" s="43">
        <v>328</v>
      </c>
      <c r="B334" s="7" t="s">
        <v>940</v>
      </c>
      <c r="C334" s="3" t="s">
        <v>593</v>
      </c>
      <c r="D334" s="12" t="s">
        <v>498</v>
      </c>
      <c r="E334" s="26" t="str">
        <f>IF(F334=BD!$C$12,'Matriz Final'!D334,IF(F334=BD!$C$13,"CUSTODIO",IF(F334=BD!$C$14,"DTI",IF(F334=BD!$C$15,D334&amp;"/ CUSTODIO",IF(F334=BD!$C$16,D334&amp;"/ CUSTODIO / DTI")))))</f>
        <v>DTI</v>
      </c>
      <c r="F334" s="12" t="s">
        <v>1142</v>
      </c>
      <c r="G334" s="12" t="s">
        <v>498</v>
      </c>
      <c r="H334" s="51" t="b">
        <f>IF(F334=BD!$C$13,"X",IF(F334=BD!$C$15,"X",IF(F334=BD!$C$16,"X")))</f>
        <v>0</v>
      </c>
      <c r="I334" s="93" t="s">
        <v>1148</v>
      </c>
      <c r="J334" s="87" t="s">
        <v>1151</v>
      </c>
      <c r="K334" s="14" t="s">
        <v>90</v>
      </c>
      <c r="L334" s="2"/>
      <c r="M334" s="21" t="s">
        <v>943</v>
      </c>
      <c r="N334" s="2"/>
      <c r="O334" s="2" t="s">
        <v>595</v>
      </c>
      <c r="P334" s="21" t="s">
        <v>596</v>
      </c>
      <c r="Q334" s="25" t="s">
        <v>89</v>
      </c>
      <c r="R334" s="21" t="s">
        <v>597</v>
      </c>
      <c r="S334" s="117">
        <v>2020</v>
      </c>
      <c r="T334" s="100" t="s">
        <v>1118</v>
      </c>
      <c r="U334" s="101" t="s">
        <v>1119</v>
      </c>
      <c r="V334" s="100" t="s">
        <v>1110</v>
      </c>
      <c r="W334" s="106" t="s">
        <v>1111</v>
      </c>
      <c r="X334" s="105" t="s">
        <v>1122</v>
      </c>
      <c r="Y334" s="62" t="str">
        <f t="shared" si="39"/>
        <v>INDEFINIDA</v>
      </c>
      <c r="Z334" s="30" t="str">
        <f t="shared" si="36"/>
        <v>CLASIFICADA</v>
      </c>
      <c r="AA334" s="29" t="str">
        <f t="shared" si="38"/>
        <v>TOTAL</v>
      </c>
      <c r="AB334" s="30" t="str">
        <f>IFERROR(VLOOKUP(W334,BD!$G$6:$H$8,2,0),"PENDIENTE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34" s="30" t="str">
        <f>IFERROR(VLOOKUP(#REF!,BD!$K$6:$L$8,2,0),"NO APLICA")</f>
        <v>NO APLICA</v>
      </c>
      <c r="AD334" s="58" t="str">
        <f t="shared" si="37"/>
        <v>Constitución Política de Colombia [Const.], 1991, art. 15.</v>
      </c>
    </row>
    <row r="335" spans="1:30" ht="345" thickBot="1" x14ac:dyDescent="0.25">
      <c r="A335" s="43">
        <v>329</v>
      </c>
      <c r="B335" s="7" t="s">
        <v>940</v>
      </c>
      <c r="C335" s="3" t="s">
        <v>593</v>
      </c>
      <c r="D335" s="12" t="s">
        <v>501</v>
      </c>
      <c r="E335" s="26" t="b">
        <f>IF(F335=BD!$C$12,'Matriz Final'!D335,IF(F335=BD!$C$13,"CUSTODIO",IF(F335=BD!$C$14,"DTI",IF(F335=BD!$C$15,D335&amp;"/ CUSTODIO",IF(F335=BD!$C$16,D335&amp;"/ CUSTODIO / DTI")))))</f>
        <v>0</v>
      </c>
      <c r="F335" s="12" t="s">
        <v>1146</v>
      </c>
      <c r="G335" s="12" t="s">
        <v>501</v>
      </c>
      <c r="H335" s="51" t="b">
        <f>IF(F335=BD!$C$13,"X",IF(F335=BD!$C$15,"X",IF(F335=BD!$C$16,"X")))</f>
        <v>0</v>
      </c>
      <c r="I335" s="93" t="s">
        <v>1147</v>
      </c>
      <c r="J335" s="87" t="s">
        <v>1150</v>
      </c>
      <c r="K335" s="13" t="s">
        <v>88</v>
      </c>
      <c r="L335" s="2"/>
      <c r="M335" s="21" t="s">
        <v>941</v>
      </c>
      <c r="N335" s="2"/>
      <c r="O335" s="2" t="s">
        <v>595</v>
      </c>
      <c r="P335" s="21" t="s">
        <v>647</v>
      </c>
      <c r="Q335" s="25" t="s">
        <v>87</v>
      </c>
      <c r="R335" s="21" t="s">
        <v>597</v>
      </c>
      <c r="S335" s="117">
        <v>2000</v>
      </c>
      <c r="T335" s="100" t="s">
        <v>1118</v>
      </c>
      <c r="U335" s="101" t="s">
        <v>1119</v>
      </c>
      <c r="V335" s="100" t="s">
        <v>1110</v>
      </c>
      <c r="W335" s="106" t="s">
        <v>1111</v>
      </c>
      <c r="X335" s="105" t="s">
        <v>1122</v>
      </c>
      <c r="Y335" s="62" t="str">
        <f t="shared" si="39"/>
        <v>INDEFINIDA</v>
      </c>
      <c r="Z335" s="30" t="str">
        <f t="shared" si="36"/>
        <v>CLASIFICADA</v>
      </c>
      <c r="AA335" s="29" t="str">
        <f t="shared" si="38"/>
        <v>TOTAL</v>
      </c>
      <c r="AB335" s="30" t="str">
        <f>IFERROR(VLOOKUP(W335,BD!$G$6:$H$8,2,0),"PENDIENTE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35" s="30" t="str">
        <f>IFERROR(VLOOKUP(#REF!,BD!$K$6:$L$8,2,0),"NO APLICA")</f>
        <v>NO APLICA</v>
      </c>
      <c r="AD335" s="58" t="str">
        <f t="shared" si="37"/>
        <v>Constitución Política de Colombia [Const.], 1991, art. 15.</v>
      </c>
    </row>
    <row r="336" spans="1:30" ht="115.5" thickBot="1" x14ac:dyDescent="0.25">
      <c r="A336" s="43">
        <v>330</v>
      </c>
      <c r="B336" s="7" t="s">
        <v>940</v>
      </c>
      <c r="C336" s="3" t="s">
        <v>593</v>
      </c>
      <c r="D336" s="12" t="s">
        <v>501</v>
      </c>
      <c r="E336" s="26" t="b">
        <f>IF(F336=BD!$C$12,'Matriz Final'!D336,IF(F336=BD!$C$13,"CUSTODIO",IF(F336=BD!$C$14,"DTI",IF(F336=BD!$C$15,D336&amp;"/ CUSTODIO",IF(F336=BD!$C$16,D336&amp;"/ CUSTODIO / DTI")))))</f>
        <v>0</v>
      </c>
      <c r="F336" s="12" t="s">
        <v>1146</v>
      </c>
      <c r="G336" s="12" t="s">
        <v>501</v>
      </c>
      <c r="H336" s="51" t="b">
        <f>IF(F336=BD!$C$13,"X",IF(F336=BD!$C$15,"X",IF(F336=BD!$C$16,"X")))</f>
        <v>0</v>
      </c>
      <c r="I336" s="93" t="s">
        <v>1147</v>
      </c>
      <c r="J336" s="87" t="s">
        <v>1150</v>
      </c>
      <c r="K336" s="13" t="s">
        <v>10</v>
      </c>
      <c r="L336" s="21" t="s">
        <v>496</v>
      </c>
      <c r="M336" s="21" t="s">
        <v>942</v>
      </c>
      <c r="N336" s="2"/>
      <c r="O336" s="2" t="s">
        <v>595</v>
      </c>
      <c r="P336" s="21" t="s">
        <v>596</v>
      </c>
      <c r="Q336" s="25" t="s">
        <v>91</v>
      </c>
      <c r="R336" s="21" t="s">
        <v>597</v>
      </c>
      <c r="S336" s="122"/>
      <c r="T336" s="100" t="s">
        <v>1118</v>
      </c>
      <c r="U336" s="101" t="s">
        <v>1119</v>
      </c>
      <c r="V336" s="100" t="s">
        <v>1110</v>
      </c>
      <c r="W336" s="105" t="s">
        <v>1111</v>
      </c>
      <c r="X336" s="105" t="s">
        <v>1122</v>
      </c>
      <c r="Y336" s="62" t="str">
        <f t="shared" si="39"/>
        <v>INDEFINIDA</v>
      </c>
      <c r="Z336" s="30" t="str">
        <f t="shared" si="36"/>
        <v>CLASIFICADA</v>
      </c>
      <c r="AA336" s="29" t="str">
        <f t="shared" si="38"/>
        <v>TOTAL</v>
      </c>
      <c r="AB336" s="30" t="str">
        <f>IFERROR(VLOOKUP(W336,BD!$G$6:$H$8,2,0),"PENDIENTE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36" s="30" t="str">
        <f>IFERROR(VLOOKUP(#REF!,BD!$K$6:$L$8,2,0),"NO APLICA")</f>
        <v>NO APLICA</v>
      </c>
      <c r="AD336" s="58" t="str">
        <f t="shared" si="37"/>
        <v>Constitución Política de Colombia [Const.], 1991, art. 15.</v>
      </c>
    </row>
    <row r="337" spans="1:30" ht="115.5" thickBot="1" x14ac:dyDescent="0.25">
      <c r="A337" s="43">
        <v>331</v>
      </c>
      <c r="B337" s="7" t="s">
        <v>940</v>
      </c>
      <c r="C337" s="3" t="s">
        <v>593</v>
      </c>
      <c r="D337" s="12" t="s">
        <v>501</v>
      </c>
      <c r="E337" s="26" t="str">
        <f>IF(F337=BD!$C$12,'Matriz Final'!D337,IF(F337=BD!$C$13,"CUSTODIO",IF(F337=BD!$C$14,"DTI",IF(F337=BD!$C$15,D337&amp;"/ CUSTODIO",IF(F337=BD!$C$16,D337&amp;"/ CUSTODIO / DTI")))))</f>
        <v>DTI</v>
      </c>
      <c r="F337" s="12" t="s">
        <v>1142</v>
      </c>
      <c r="G337" s="12" t="s">
        <v>501</v>
      </c>
      <c r="H337" s="51" t="b">
        <f>IF(F337=BD!$C$13,"X",IF(F337=BD!$C$15,"X",IF(F337=BD!$C$16,"X")))</f>
        <v>0</v>
      </c>
      <c r="I337" s="93" t="s">
        <v>1148</v>
      </c>
      <c r="J337" s="87" t="s">
        <v>1151</v>
      </c>
      <c r="K337" s="14" t="s">
        <v>90</v>
      </c>
      <c r="L337" s="2"/>
      <c r="M337" s="21" t="s">
        <v>943</v>
      </c>
      <c r="N337" s="2"/>
      <c r="O337" s="2" t="s">
        <v>595</v>
      </c>
      <c r="P337" s="21" t="s">
        <v>596</v>
      </c>
      <c r="Q337" s="25" t="s">
        <v>89</v>
      </c>
      <c r="R337" s="21" t="s">
        <v>597</v>
      </c>
      <c r="S337" s="117">
        <v>2020</v>
      </c>
      <c r="T337" s="100" t="s">
        <v>1118</v>
      </c>
      <c r="U337" s="101" t="s">
        <v>1119</v>
      </c>
      <c r="V337" s="100" t="s">
        <v>1110</v>
      </c>
      <c r="W337" s="106" t="s">
        <v>1111</v>
      </c>
      <c r="X337" s="105" t="s">
        <v>1122</v>
      </c>
      <c r="Y337" s="62" t="str">
        <f t="shared" si="39"/>
        <v>INDEFINIDA</v>
      </c>
      <c r="Z337" s="30" t="str">
        <f t="shared" si="36"/>
        <v>CLASIFICADA</v>
      </c>
      <c r="AA337" s="29" t="str">
        <f t="shared" si="38"/>
        <v>TOTAL</v>
      </c>
      <c r="AB337" s="30" t="str">
        <f>IFERROR(VLOOKUP(W337,BD!$G$6:$H$8,2,0),"PENDIENTE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37" s="30" t="str">
        <f>IFERROR(VLOOKUP(#REF!,BD!$K$6:$L$8,2,0),"NO APLICA")</f>
        <v>NO APLICA</v>
      </c>
      <c r="AD337" s="58" t="str">
        <f t="shared" si="37"/>
        <v>Constitución Política de Colombia [Const.], 1991, art. 15.</v>
      </c>
    </row>
    <row r="338" spans="1:30" ht="345" thickBot="1" x14ac:dyDescent="0.25">
      <c r="A338" s="43">
        <v>332</v>
      </c>
      <c r="B338" s="7" t="s">
        <v>940</v>
      </c>
      <c r="C338" s="3" t="s">
        <v>593</v>
      </c>
      <c r="D338" s="12" t="s">
        <v>502</v>
      </c>
      <c r="E338" s="26" t="b">
        <f>IF(F338=BD!$C$12,'Matriz Final'!D338,IF(F338=BD!$C$13,"CUSTODIO",IF(F338=BD!$C$14,"DTI",IF(F338=BD!$C$15,D338&amp;"/ CUSTODIO",IF(F338=BD!$C$16,D338&amp;"/ CUSTODIO / DTI")))))</f>
        <v>0</v>
      </c>
      <c r="F338" s="12" t="s">
        <v>1146</v>
      </c>
      <c r="G338" s="12" t="s">
        <v>502</v>
      </c>
      <c r="H338" s="51" t="b">
        <f>IF(F338=BD!$C$13,"X",IF(F338=BD!$C$15,"X",IF(F338=BD!$C$16,"X")))</f>
        <v>0</v>
      </c>
      <c r="I338" s="93" t="s">
        <v>1147</v>
      </c>
      <c r="J338" s="87" t="s">
        <v>1150</v>
      </c>
      <c r="K338" s="13" t="s">
        <v>88</v>
      </c>
      <c r="L338" s="2"/>
      <c r="M338" s="21" t="s">
        <v>941</v>
      </c>
      <c r="N338" s="2"/>
      <c r="O338" s="2" t="s">
        <v>595</v>
      </c>
      <c r="P338" s="21" t="s">
        <v>647</v>
      </c>
      <c r="Q338" s="25" t="s">
        <v>87</v>
      </c>
      <c r="R338" s="21" t="s">
        <v>597</v>
      </c>
      <c r="S338" s="117">
        <v>2000</v>
      </c>
      <c r="T338" s="100" t="s">
        <v>1118</v>
      </c>
      <c r="U338" s="101" t="s">
        <v>1119</v>
      </c>
      <c r="V338" s="100" t="s">
        <v>1110</v>
      </c>
      <c r="W338" s="106" t="s">
        <v>1111</v>
      </c>
      <c r="X338" s="105" t="s">
        <v>1122</v>
      </c>
      <c r="Y338" s="62" t="str">
        <f t="shared" si="39"/>
        <v>INDEFINIDA</v>
      </c>
      <c r="Z338" s="30" t="str">
        <f t="shared" si="36"/>
        <v>CLASIFICADA</v>
      </c>
      <c r="AA338" s="29" t="str">
        <f t="shared" si="38"/>
        <v>TOTAL</v>
      </c>
      <c r="AB338" s="30" t="str">
        <f>IFERROR(VLOOKUP(W338,BD!$G$6:$H$8,2,0),"PENDIENTE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38" s="30" t="str">
        <f>IFERROR(VLOOKUP(#REF!,BD!$K$6:$L$8,2,0),"NO APLICA")</f>
        <v>NO APLICA</v>
      </c>
      <c r="AD338" s="58" t="str">
        <f t="shared" si="37"/>
        <v>Constitución Política de Colombia [Const.], 1991, art. 15.</v>
      </c>
    </row>
    <row r="339" spans="1:30" ht="115.5" thickBot="1" x14ac:dyDescent="0.25">
      <c r="A339" s="43">
        <v>333</v>
      </c>
      <c r="B339" s="7" t="s">
        <v>940</v>
      </c>
      <c r="C339" s="3" t="s">
        <v>593</v>
      </c>
      <c r="D339" s="12" t="s">
        <v>502</v>
      </c>
      <c r="E339" s="26" t="b">
        <f>IF(F339=BD!$C$12,'Matriz Final'!D339,IF(F339=BD!$C$13,"CUSTODIO",IF(F339=BD!$C$14,"DTI",IF(F339=BD!$C$15,D339&amp;"/ CUSTODIO",IF(F339=BD!$C$16,D339&amp;"/ CUSTODIO / DTI")))))</f>
        <v>0</v>
      </c>
      <c r="F339" s="12" t="s">
        <v>1146</v>
      </c>
      <c r="G339" s="12" t="s">
        <v>502</v>
      </c>
      <c r="H339" s="51" t="b">
        <f>IF(F339=BD!$C$13,"X",IF(F339=BD!$C$15,"X",IF(F339=BD!$C$16,"X")))</f>
        <v>0</v>
      </c>
      <c r="I339" s="93" t="s">
        <v>1147</v>
      </c>
      <c r="J339" s="87" t="s">
        <v>1150</v>
      </c>
      <c r="K339" s="13" t="s">
        <v>10</v>
      </c>
      <c r="L339" s="21" t="s">
        <v>496</v>
      </c>
      <c r="M339" s="21" t="s">
        <v>942</v>
      </c>
      <c r="N339" s="2"/>
      <c r="O339" s="2" t="s">
        <v>595</v>
      </c>
      <c r="P339" s="21" t="s">
        <v>596</v>
      </c>
      <c r="Q339" s="25" t="s">
        <v>91</v>
      </c>
      <c r="R339" s="21" t="s">
        <v>597</v>
      </c>
      <c r="S339" s="122"/>
      <c r="T339" s="100" t="s">
        <v>1118</v>
      </c>
      <c r="U339" s="101" t="s">
        <v>1119</v>
      </c>
      <c r="V339" s="100" t="s">
        <v>1110</v>
      </c>
      <c r="W339" s="105" t="s">
        <v>1111</v>
      </c>
      <c r="X339" s="105" t="s">
        <v>1122</v>
      </c>
      <c r="Y339" s="62" t="str">
        <f t="shared" si="39"/>
        <v>INDEFINIDA</v>
      </c>
      <c r="Z339" s="30" t="str">
        <f t="shared" si="36"/>
        <v>CLASIFICADA</v>
      </c>
      <c r="AA339" s="29" t="str">
        <f t="shared" si="38"/>
        <v>TOTAL</v>
      </c>
      <c r="AB339" s="30" t="str">
        <f>IFERROR(VLOOKUP(W339,BD!$G$6:$H$8,2,0),"PENDIENTE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39" s="30" t="str">
        <f>IFERROR(VLOOKUP(#REF!,BD!$K$6:$L$8,2,0),"NO APLICA")</f>
        <v>NO APLICA</v>
      </c>
      <c r="AD339" s="58" t="str">
        <f t="shared" si="37"/>
        <v>Constitución Política de Colombia [Const.], 1991, art. 15.</v>
      </c>
    </row>
    <row r="340" spans="1:30" ht="115.5" thickBot="1" x14ac:dyDescent="0.25">
      <c r="A340" s="43">
        <v>334</v>
      </c>
      <c r="B340" s="7" t="s">
        <v>940</v>
      </c>
      <c r="C340" s="3" t="s">
        <v>593</v>
      </c>
      <c r="D340" s="12" t="s">
        <v>502</v>
      </c>
      <c r="E340" s="26" t="str">
        <f>IF(F340=BD!$C$12,'Matriz Final'!D340,IF(F340=BD!$C$13,"CUSTODIO",IF(F340=BD!$C$14,"DTI",IF(F340=BD!$C$15,D340&amp;"/ CUSTODIO",IF(F340=BD!$C$16,D340&amp;"/ CUSTODIO / DTI")))))</f>
        <v>DTI</v>
      </c>
      <c r="F340" s="12" t="s">
        <v>1142</v>
      </c>
      <c r="G340" s="12" t="s">
        <v>502</v>
      </c>
      <c r="H340" s="51" t="b">
        <f>IF(F340=BD!$C$13,"X",IF(F340=BD!$C$15,"X",IF(F340=BD!$C$16,"X")))</f>
        <v>0</v>
      </c>
      <c r="I340" s="93" t="s">
        <v>1148</v>
      </c>
      <c r="J340" s="87" t="s">
        <v>1151</v>
      </c>
      <c r="K340" s="14" t="s">
        <v>90</v>
      </c>
      <c r="L340" s="2"/>
      <c r="M340" s="21" t="s">
        <v>943</v>
      </c>
      <c r="N340" s="2"/>
      <c r="O340" s="2" t="s">
        <v>595</v>
      </c>
      <c r="P340" s="21" t="s">
        <v>596</v>
      </c>
      <c r="Q340" s="25" t="s">
        <v>89</v>
      </c>
      <c r="R340" s="21" t="s">
        <v>597</v>
      </c>
      <c r="S340" s="117">
        <v>2020</v>
      </c>
      <c r="T340" s="100" t="s">
        <v>1118</v>
      </c>
      <c r="U340" s="101" t="s">
        <v>1119</v>
      </c>
      <c r="V340" s="100" t="s">
        <v>1110</v>
      </c>
      <c r="W340" s="106" t="s">
        <v>1111</v>
      </c>
      <c r="X340" s="105" t="s">
        <v>1122</v>
      </c>
      <c r="Y340" s="62" t="str">
        <f t="shared" si="39"/>
        <v>INDEFINIDA</v>
      </c>
      <c r="Z340" s="30" t="str">
        <f t="shared" si="36"/>
        <v>CLASIFICADA</v>
      </c>
      <c r="AA340" s="29" t="str">
        <f t="shared" si="38"/>
        <v>TOTAL</v>
      </c>
      <c r="AB340" s="30" t="str">
        <f>IFERROR(VLOOKUP(W340,BD!$G$6:$H$8,2,0),"PENDIENTE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40" s="30" t="str">
        <f>IFERROR(VLOOKUP(#REF!,BD!$K$6:$L$8,2,0),"NO APLICA")</f>
        <v>NO APLICA</v>
      </c>
      <c r="AD340" s="58" t="str">
        <f t="shared" si="37"/>
        <v>Constitución Política de Colombia [Const.], 1991, art. 15.</v>
      </c>
    </row>
    <row r="341" spans="1:30" ht="345" thickBot="1" x14ac:dyDescent="0.25">
      <c r="A341" s="43">
        <v>335</v>
      </c>
      <c r="B341" s="7" t="s">
        <v>940</v>
      </c>
      <c r="C341" s="3" t="s">
        <v>593</v>
      </c>
      <c r="D341" s="12" t="s">
        <v>500</v>
      </c>
      <c r="E341" s="26" t="b">
        <f>IF(F341=BD!$C$12,'Matriz Final'!D341,IF(F341=BD!$C$13,"CUSTODIO",IF(F341=BD!$C$14,"DTI",IF(F341=BD!$C$15,D341&amp;"/ CUSTODIO",IF(F341=BD!$C$16,D341&amp;"/ CUSTODIO / DTI")))))</f>
        <v>0</v>
      </c>
      <c r="F341" s="12" t="s">
        <v>1146</v>
      </c>
      <c r="G341" s="12" t="s">
        <v>500</v>
      </c>
      <c r="H341" s="51" t="b">
        <f>IF(F341=BD!$C$13,"X",IF(F341=BD!$C$15,"X",IF(F341=BD!$C$16,"X")))</f>
        <v>0</v>
      </c>
      <c r="I341" s="93" t="s">
        <v>1147</v>
      </c>
      <c r="J341" s="87" t="s">
        <v>1150</v>
      </c>
      <c r="K341" s="13" t="s">
        <v>88</v>
      </c>
      <c r="L341" s="2"/>
      <c r="M341" s="21" t="s">
        <v>941</v>
      </c>
      <c r="N341" s="2"/>
      <c r="O341" s="2" t="s">
        <v>595</v>
      </c>
      <c r="P341" s="21" t="s">
        <v>647</v>
      </c>
      <c r="Q341" s="25" t="s">
        <v>87</v>
      </c>
      <c r="R341" s="21" t="s">
        <v>597</v>
      </c>
      <c r="S341" s="117">
        <v>2000</v>
      </c>
      <c r="T341" s="100" t="s">
        <v>1118</v>
      </c>
      <c r="U341" s="101" t="s">
        <v>1119</v>
      </c>
      <c r="V341" s="100" t="s">
        <v>1110</v>
      </c>
      <c r="W341" s="106" t="s">
        <v>1111</v>
      </c>
      <c r="X341" s="105" t="s">
        <v>1122</v>
      </c>
      <c r="Y341" s="62" t="str">
        <f t="shared" si="39"/>
        <v>INDEFINIDA</v>
      </c>
      <c r="Z341" s="30" t="str">
        <f t="shared" si="36"/>
        <v>CLASIFICADA</v>
      </c>
      <c r="AA341" s="29" t="str">
        <f t="shared" si="38"/>
        <v>TOTAL</v>
      </c>
      <c r="AB341" s="30" t="str">
        <f>IFERROR(VLOOKUP(W341,BD!$G$6:$H$8,2,0),"PENDIENTE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41" s="30" t="str">
        <f>IFERROR(VLOOKUP(#REF!,BD!$K$6:$L$8,2,0),"NO APLICA")</f>
        <v>NO APLICA</v>
      </c>
      <c r="AD341" s="58" t="str">
        <f t="shared" si="37"/>
        <v>Constitución Política de Colombia [Const.], 1991, art. 15.</v>
      </c>
    </row>
    <row r="342" spans="1:30" ht="115.5" thickBot="1" x14ac:dyDescent="0.25">
      <c r="A342" s="43">
        <v>336</v>
      </c>
      <c r="B342" s="7" t="s">
        <v>940</v>
      </c>
      <c r="C342" s="3" t="s">
        <v>593</v>
      </c>
      <c r="D342" s="12" t="s">
        <v>500</v>
      </c>
      <c r="E342" s="26" t="b">
        <f>IF(F342=BD!$C$12,'Matriz Final'!D342,IF(F342=BD!$C$13,"CUSTODIO",IF(F342=BD!$C$14,"DTI",IF(F342=BD!$C$15,D342&amp;"/ CUSTODIO",IF(F342=BD!$C$16,D342&amp;"/ CUSTODIO / DTI")))))</f>
        <v>0</v>
      </c>
      <c r="F342" s="12" t="s">
        <v>1146</v>
      </c>
      <c r="G342" s="12" t="s">
        <v>500</v>
      </c>
      <c r="H342" s="51" t="b">
        <f>IF(F342=BD!$C$13,"X",IF(F342=BD!$C$15,"X",IF(F342=BD!$C$16,"X")))</f>
        <v>0</v>
      </c>
      <c r="I342" s="93" t="s">
        <v>1147</v>
      </c>
      <c r="J342" s="87" t="s">
        <v>1150</v>
      </c>
      <c r="K342" s="13" t="s">
        <v>10</v>
      </c>
      <c r="L342" s="21" t="s">
        <v>496</v>
      </c>
      <c r="M342" s="21" t="s">
        <v>942</v>
      </c>
      <c r="N342" s="2"/>
      <c r="O342" s="2" t="s">
        <v>595</v>
      </c>
      <c r="P342" s="21" t="s">
        <v>596</v>
      </c>
      <c r="Q342" s="25" t="s">
        <v>91</v>
      </c>
      <c r="R342" s="21" t="s">
        <v>597</v>
      </c>
      <c r="S342" s="122"/>
      <c r="T342" s="100" t="s">
        <v>1118</v>
      </c>
      <c r="U342" s="101" t="s">
        <v>1119</v>
      </c>
      <c r="V342" s="100" t="s">
        <v>1110</v>
      </c>
      <c r="W342" s="105" t="s">
        <v>1111</v>
      </c>
      <c r="X342" s="105" t="s">
        <v>1122</v>
      </c>
      <c r="Y342" s="62" t="str">
        <f t="shared" si="39"/>
        <v>INDEFINIDA</v>
      </c>
      <c r="Z342" s="30" t="str">
        <f t="shared" si="36"/>
        <v>CLASIFICADA</v>
      </c>
      <c r="AA342" s="29" t="str">
        <f t="shared" si="38"/>
        <v>TOTAL</v>
      </c>
      <c r="AB342" s="30" t="str">
        <f>IFERROR(VLOOKUP(W342,BD!$G$6:$H$8,2,0),"PENDIENTE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42" s="30" t="str">
        <f>IFERROR(VLOOKUP(#REF!,BD!$K$6:$L$8,2,0),"NO APLICA")</f>
        <v>NO APLICA</v>
      </c>
      <c r="AD342" s="58" t="str">
        <f t="shared" si="37"/>
        <v>Constitución Política de Colombia [Const.], 1991, art. 15.</v>
      </c>
    </row>
    <row r="343" spans="1:30" ht="115.5" thickBot="1" x14ac:dyDescent="0.25">
      <c r="A343" s="43">
        <v>337</v>
      </c>
      <c r="B343" s="7" t="s">
        <v>940</v>
      </c>
      <c r="C343" s="3" t="s">
        <v>593</v>
      </c>
      <c r="D343" s="12" t="s">
        <v>500</v>
      </c>
      <c r="E343" s="26" t="str">
        <f>IF(F343=BD!$C$12,'Matriz Final'!D343,IF(F343=BD!$C$13,"CUSTODIO",IF(F343=BD!$C$14,"DTI",IF(F343=BD!$C$15,D343&amp;"/ CUSTODIO",IF(F343=BD!$C$16,D343&amp;"/ CUSTODIO / DTI")))))</f>
        <v>DTI</v>
      </c>
      <c r="F343" s="12" t="s">
        <v>1142</v>
      </c>
      <c r="G343" s="12" t="s">
        <v>500</v>
      </c>
      <c r="H343" s="51" t="b">
        <f>IF(F343=BD!$C$13,"X",IF(F343=BD!$C$15,"X",IF(F343=BD!$C$16,"X")))</f>
        <v>0</v>
      </c>
      <c r="I343" s="93" t="s">
        <v>1148</v>
      </c>
      <c r="J343" s="87" t="s">
        <v>1151</v>
      </c>
      <c r="K343" s="14" t="s">
        <v>90</v>
      </c>
      <c r="L343" s="2"/>
      <c r="M343" s="21" t="s">
        <v>943</v>
      </c>
      <c r="N343" s="2"/>
      <c r="O343" s="2" t="s">
        <v>595</v>
      </c>
      <c r="P343" s="21" t="s">
        <v>596</v>
      </c>
      <c r="Q343" s="25" t="s">
        <v>89</v>
      </c>
      <c r="R343" s="21" t="s">
        <v>597</v>
      </c>
      <c r="S343" s="117">
        <v>2020</v>
      </c>
      <c r="T343" s="100" t="s">
        <v>1118</v>
      </c>
      <c r="U343" s="101" t="s">
        <v>1119</v>
      </c>
      <c r="V343" s="100" t="s">
        <v>1110</v>
      </c>
      <c r="W343" s="106" t="s">
        <v>1111</v>
      </c>
      <c r="X343" s="105" t="s">
        <v>1122</v>
      </c>
      <c r="Y343" s="62" t="str">
        <f t="shared" si="39"/>
        <v>INDEFINIDA</v>
      </c>
      <c r="Z343" s="30" t="str">
        <f t="shared" si="36"/>
        <v>CLASIFICADA</v>
      </c>
      <c r="AA343" s="29" t="str">
        <f t="shared" si="38"/>
        <v>TOTAL</v>
      </c>
      <c r="AB343" s="30" t="str">
        <f>IFERROR(VLOOKUP(W343,BD!$G$6:$H$8,2,0),"PENDIENTE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43" s="30" t="str">
        <f>IFERROR(VLOOKUP(#REF!,BD!$K$6:$L$8,2,0),"NO APLICA")</f>
        <v>NO APLICA</v>
      </c>
      <c r="AD343" s="58" t="str">
        <f t="shared" si="37"/>
        <v>Constitución Política de Colombia [Const.], 1991, art. 15.</v>
      </c>
    </row>
    <row r="344" spans="1:30" ht="345" thickBot="1" x14ac:dyDescent="0.25">
      <c r="A344" s="43">
        <v>338</v>
      </c>
      <c r="B344" s="7" t="s">
        <v>940</v>
      </c>
      <c r="C344" s="3" t="s">
        <v>593</v>
      </c>
      <c r="D344" s="12" t="s">
        <v>499</v>
      </c>
      <c r="E344" s="26" t="b">
        <f>IF(F344=BD!$C$12,'Matriz Final'!D344,IF(F344=BD!$C$13,"CUSTODIO",IF(F344=BD!$C$14,"DTI",IF(F344=BD!$C$15,D344&amp;"/ CUSTODIO",IF(F344=BD!$C$16,D344&amp;"/ CUSTODIO / DTI")))))</f>
        <v>0</v>
      </c>
      <c r="F344" s="12" t="s">
        <v>1146</v>
      </c>
      <c r="G344" s="12" t="s">
        <v>499</v>
      </c>
      <c r="H344" s="51" t="b">
        <f>IF(F344=BD!$C$13,"X",IF(F344=BD!$C$15,"X",IF(F344=BD!$C$16,"X")))</f>
        <v>0</v>
      </c>
      <c r="I344" s="93" t="s">
        <v>1147</v>
      </c>
      <c r="J344" s="87" t="s">
        <v>1150</v>
      </c>
      <c r="K344" s="13" t="s">
        <v>88</v>
      </c>
      <c r="L344" s="2"/>
      <c r="M344" s="21" t="s">
        <v>941</v>
      </c>
      <c r="N344" s="2"/>
      <c r="O344" s="2" t="s">
        <v>595</v>
      </c>
      <c r="P344" s="21" t="s">
        <v>647</v>
      </c>
      <c r="Q344" s="25" t="s">
        <v>87</v>
      </c>
      <c r="R344" s="21" t="s">
        <v>597</v>
      </c>
      <c r="S344" s="117">
        <v>2000</v>
      </c>
      <c r="T344" s="100" t="s">
        <v>1118</v>
      </c>
      <c r="U344" s="101" t="s">
        <v>1119</v>
      </c>
      <c r="V344" s="100" t="s">
        <v>1110</v>
      </c>
      <c r="W344" s="106" t="s">
        <v>1111</v>
      </c>
      <c r="X344" s="105" t="s">
        <v>1122</v>
      </c>
      <c r="Y344" s="62" t="str">
        <f t="shared" si="39"/>
        <v>INDEFINIDA</v>
      </c>
      <c r="Z344" s="30" t="str">
        <f t="shared" si="36"/>
        <v>CLASIFICADA</v>
      </c>
      <c r="AA344" s="29" t="str">
        <f t="shared" si="38"/>
        <v>TOTAL</v>
      </c>
      <c r="AB344" s="30" t="str">
        <f>IFERROR(VLOOKUP(W344,BD!$G$6:$H$8,2,0),"PENDIENTE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44" s="30" t="str">
        <f>IFERROR(VLOOKUP(#REF!,BD!$K$6:$L$8,2,0),"NO APLICA")</f>
        <v>NO APLICA</v>
      </c>
      <c r="AD344" s="58" t="str">
        <f t="shared" si="37"/>
        <v>Constitución Política de Colombia [Const.], 1991, art. 15.</v>
      </c>
    </row>
    <row r="345" spans="1:30" ht="115.5" thickBot="1" x14ac:dyDescent="0.25">
      <c r="A345" s="43">
        <v>339</v>
      </c>
      <c r="B345" s="7" t="s">
        <v>940</v>
      </c>
      <c r="C345" s="3" t="s">
        <v>593</v>
      </c>
      <c r="D345" s="12" t="s">
        <v>499</v>
      </c>
      <c r="E345" s="26" t="b">
        <f>IF(F345=BD!$C$12,'Matriz Final'!D345,IF(F345=BD!$C$13,"CUSTODIO",IF(F345=BD!$C$14,"DTI",IF(F345=BD!$C$15,D345&amp;"/ CUSTODIO",IF(F345=BD!$C$16,D345&amp;"/ CUSTODIO / DTI")))))</f>
        <v>0</v>
      </c>
      <c r="F345" s="12" t="s">
        <v>1146</v>
      </c>
      <c r="G345" s="12" t="s">
        <v>499</v>
      </c>
      <c r="H345" s="51" t="b">
        <f>IF(F345=BD!$C$13,"X",IF(F345=BD!$C$15,"X",IF(F345=BD!$C$16,"X")))</f>
        <v>0</v>
      </c>
      <c r="I345" s="93" t="s">
        <v>1147</v>
      </c>
      <c r="J345" s="87" t="s">
        <v>1150</v>
      </c>
      <c r="K345" s="13" t="s">
        <v>10</v>
      </c>
      <c r="L345" s="21" t="s">
        <v>496</v>
      </c>
      <c r="M345" s="21" t="s">
        <v>942</v>
      </c>
      <c r="N345" s="2"/>
      <c r="O345" s="2" t="s">
        <v>595</v>
      </c>
      <c r="P345" s="21" t="s">
        <v>596</v>
      </c>
      <c r="Q345" s="25" t="s">
        <v>91</v>
      </c>
      <c r="R345" s="21" t="s">
        <v>597</v>
      </c>
      <c r="S345" s="122"/>
      <c r="T345" s="100" t="s">
        <v>1118</v>
      </c>
      <c r="U345" s="101" t="s">
        <v>1119</v>
      </c>
      <c r="V345" s="100" t="s">
        <v>1110</v>
      </c>
      <c r="W345" s="105" t="s">
        <v>1111</v>
      </c>
      <c r="X345" s="105" t="s">
        <v>1122</v>
      </c>
      <c r="Y345" s="62" t="str">
        <f t="shared" si="39"/>
        <v>INDEFINIDA</v>
      </c>
      <c r="Z345" s="30" t="str">
        <f t="shared" si="36"/>
        <v>CLASIFICADA</v>
      </c>
      <c r="AA345" s="29" t="str">
        <f t="shared" si="38"/>
        <v>TOTAL</v>
      </c>
      <c r="AB345" s="30" t="str">
        <f>IFERROR(VLOOKUP(W345,BD!$G$6:$H$8,2,0),"PENDIENTE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45" s="30" t="str">
        <f>IFERROR(VLOOKUP(#REF!,BD!$K$6:$L$8,2,0),"NO APLICA")</f>
        <v>NO APLICA</v>
      </c>
      <c r="AD345" s="58" t="str">
        <f t="shared" si="37"/>
        <v>Constitución Política de Colombia [Const.], 1991, art. 15.</v>
      </c>
    </row>
    <row r="346" spans="1:30" ht="115.5" thickBot="1" x14ac:dyDescent="0.25">
      <c r="A346" s="43">
        <v>340</v>
      </c>
      <c r="B346" s="7" t="s">
        <v>940</v>
      </c>
      <c r="C346" s="3" t="s">
        <v>593</v>
      </c>
      <c r="D346" s="12" t="s">
        <v>499</v>
      </c>
      <c r="E346" s="26" t="str">
        <f>IF(F346=BD!$C$12,'Matriz Final'!D346,IF(F346=BD!$C$13,"CUSTODIO",IF(F346=BD!$C$14,"DTI",IF(F346=BD!$C$15,D346&amp;"/ CUSTODIO",IF(F346=BD!$C$16,D346&amp;"/ CUSTODIO / DTI")))))</f>
        <v>DTI</v>
      </c>
      <c r="F346" s="12" t="s">
        <v>1142</v>
      </c>
      <c r="G346" s="12" t="s">
        <v>499</v>
      </c>
      <c r="H346" s="51" t="b">
        <f>IF(F346=BD!$C$13,"X",IF(F346=BD!$C$15,"X",IF(F346=BD!$C$16,"X")))</f>
        <v>0</v>
      </c>
      <c r="I346" s="93" t="s">
        <v>1148</v>
      </c>
      <c r="J346" s="87" t="s">
        <v>1151</v>
      </c>
      <c r="K346" s="14" t="s">
        <v>90</v>
      </c>
      <c r="L346" s="2"/>
      <c r="M346" s="21" t="s">
        <v>943</v>
      </c>
      <c r="N346" s="2"/>
      <c r="O346" s="2" t="s">
        <v>595</v>
      </c>
      <c r="P346" s="21" t="s">
        <v>596</v>
      </c>
      <c r="Q346" s="25" t="s">
        <v>89</v>
      </c>
      <c r="R346" s="21" t="s">
        <v>597</v>
      </c>
      <c r="S346" s="117">
        <v>2020</v>
      </c>
      <c r="T346" s="100" t="s">
        <v>1118</v>
      </c>
      <c r="U346" s="101" t="s">
        <v>1119</v>
      </c>
      <c r="V346" s="100" t="s">
        <v>1110</v>
      </c>
      <c r="W346" s="106" t="s">
        <v>1111</v>
      </c>
      <c r="X346" s="105" t="s">
        <v>1122</v>
      </c>
      <c r="Y346" s="62" t="str">
        <f t="shared" si="39"/>
        <v>INDEFINIDA</v>
      </c>
      <c r="Z346" s="30" t="str">
        <f t="shared" si="36"/>
        <v>CLASIFICADA</v>
      </c>
      <c r="AA346" s="29" t="str">
        <f t="shared" si="38"/>
        <v>TOTAL</v>
      </c>
      <c r="AB346" s="30" t="str">
        <f>IFERROR(VLOOKUP(W346,BD!$G$6:$H$8,2,0),"PENDIENTE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46" s="30" t="str">
        <f>IFERROR(VLOOKUP(#REF!,BD!$K$6:$L$8,2,0),"NO APLICA")</f>
        <v>NO APLICA</v>
      </c>
      <c r="AD346" s="58" t="str">
        <f t="shared" si="37"/>
        <v>Constitución Política de Colombia [Const.], 1991, art. 15.</v>
      </c>
    </row>
    <row r="347" spans="1:30" ht="90" x14ac:dyDescent="0.2">
      <c r="A347" s="43">
        <v>341</v>
      </c>
      <c r="B347" s="7" t="s">
        <v>944</v>
      </c>
      <c r="C347" s="3" t="s">
        <v>593</v>
      </c>
      <c r="D347" s="12" t="s">
        <v>1207</v>
      </c>
      <c r="E347" s="26" t="str">
        <f>IF(F347=BD!$C$12,'Matriz Final'!D347,IF(F347=BD!$C$13,"CUSTODIO",IF(F347=BD!$C$14,"DTI",IF(F347=BD!$C$15,D347&amp;"/ CUSTODIO",IF(F347=BD!$C$16,D347&amp;"/ CUSTODIO / DTI")))))</f>
        <v>DTI</v>
      </c>
      <c r="F347" s="12" t="s">
        <v>1142</v>
      </c>
      <c r="G347" s="12" t="s">
        <v>531</v>
      </c>
      <c r="H347" s="51" t="b">
        <f>IF(F347=BD!$C$13,"X",IF(F347=BD!$C$15,"X",IF(F347=BD!$C$16,"X")))</f>
        <v>0</v>
      </c>
      <c r="I347" s="91" t="s">
        <v>1137</v>
      </c>
      <c r="J347" s="91" t="s">
        <v>1222</v>
      </c>
      <c r="K347" s="13" t="s">
        <v>10</v>
      </c>
      <c r="L347" s="21" t="s">
        <v>139</v>
      </c>
      <c r="M347" s="21" t="s">
        <v>945</v>
      </c>
      <c r="N347" s="2"/>
      <c r="O347" s="2" t="s">
        <v>595</v>
      </c>
      <c r="P347" s="21" t="s">
        <v>596</v>
      </c>
      <c r="Q347" s="25" t="s">
        <v>91</v>
      </c>
      <c r="R347" s="21" t="s">
        <v>597</v>
      </c>
      <c r="S347" s="101">
        <v>2024</v>
      </c>
      <c r="T347" s="114" t="s">
        <v>1125</v>
      </c>
      <c r="U347" s="114" t="s">
        <v>1126</v>
      </c>
      <c r="V347" s="114" t="s">
        <v>1126</v>
      </c>
      <c r="W347" s="105" t="s">
        <v>1127</v>
      </c>
      <c r="X347" s="105"/>
      <c r="Y347" s="62" t="str">
        <f t="shared" si="39"/>
        <v>NO APLICA</v>
      </c>
      <c r="Z347" s="30" t="str">
        <f t="shared" si="36"/>
        <v>PÚBLICA</v>
      </c>
      <c r="AA347" s="29" t="str">
        <f t="shared" si="38"/>
        <v>NO APLICA</v>
      </c>
      <c r="AB347" s="30" t="str">
        <f>IFERROR(VLOOKUP(W347,BD!$G$6:$H$8,2,0),"PENDIENTE TIPO DE INFORMACIÓN CONTENIDA")</f>
        <v>NO APLICA</v>
      </c>
      <c r="AC347" s="30" t="str">
        <f>IFERROR(VLOOKUP(#REF!,BD!$K$6:$L$8,2,0),"NO APLICA")</f>
        <v>NO APLICA</v>
      </c>
      <c r="AD347" s="58" t="str">
        <f t="shared" si="37"/>
        <v>NO APLICA</v>
      </c>
    </row>
    <row r="348" spans="1:30" ht="127.5" x14ac:dyDescent="0.2">
      <c r="A348" s="43">
        <v>342</v>
      </c>
      <c r="B348" s="7" t="s">
        <v>946</v>
      </c>
      <c r="C348" s="3" t="s">
        <v>593</v>
      </c>
      <c r="D348" s="12" t="s">
        <v>1207</v>
      </c>
      <c r="E348" s="26" t="str">
        <f>IF(F348=BD!$C$12,'Matriz Final'!D348,IF(F348=BD!$C$13,"CUSTODIO",IF(F348=BD!$C$14,"DTI",IF(F348=BD!$C$15,D348&amp;"/ CUSTODIO",IF(F348=BD!$C$16,D348&amp;"/ CUSTODIO / DTI")))))</f>
        <v>DTI</v>
      </c>
      <c r="F348" s="12" t="s">
        <v>1142</v>
      </c>
      <c r="G348" s="12" t="s">
        <v>531</v>
      </c>
      <c r="H348" s="51" t="b">
        <f>IF(F348=BD!$C$13,"X",IF(F348=BD!$C$15,"X",IF(F348=BD!$C$16,"X")))</f>
        <v>0</v>
      </c>
      <c r="I348" s="91" t="s">
        <v>1140</v>
      </c>
      <c r="J348" s="91" t="s">
        <v>1220</v>
      </c>
      <c r="K348" s="13" t="s">
        <v>25</v>
      </c>
      <c r="L348" s="21" t="s">
        <v>156</v>
      </c>
      <c r="M348" s="21" t="s">
        <v>947</v>
      </c>
      <c r="N348" s="2"/>
      <c r="O348" s="2" t="s">
        <v>595</v>
      </c>
      <c r="P348" s="21" t="s">
        <v>596</v>
      </c>
      <c r="Q348" s="25" t="s">
        <v>27</v>
      </c>
      <c r="R348" s="21" t="s">
        <v>597</v>
      </c>
      <c r="S348" s="101">
        <v>2018</v>
      </c>
      <c r="T348" s="114" t="s">
        <v>1118</v>
      </c>
      <c r="U348" s="114" t="s">
        <v>1126</v>
      </c>
      <c r="V348" s="114" t="s">
        <v>1126</v>
      </c>
      <c r="W348" s="105" t="s">
        <v>1120</v>
      </c>
      <c r="X348" s="105" t="s">
        <v>1115</v>
      </c>
      <c r="Y348" s="62" t="str">
        <f t="shared" si="39"/>
        <v>INDEFINIDA</v>
      </c>
      <c r="Z348" s="30" t="str">
        <f t="shared" si="36"/>
        <v>CLASIFICADA</v>
      </c>
      <c r="AA348" s="29" t="str">
        <f t="shared" si="38"/>
        <v>TOTAL</v>
      </c>
      <c r="AB348" s="30" t="str">
        <f>IFERROR(VLOOKUP(W348,BD!$G$6:$H$8,2,0),"PENDIENTE TIPO DE INFORMACIÓN CONTENIDA")</f>
        <v>Art. 18, Ley 1712 de 2014. Num. c: Los secretos comerciales, industriales y profesionales.</v>
      </c>
      <c r="AC348" s="30" t="str">
        <f>IFERROR(VLOOKUP(#REF!,BD!$K$6:$L$8,2,0),"NO APLICA")</f>
        <v>NO APLICA</v>
      </c>
      <c r="AD348" s="58" t="str">
        <f t="shared" si="37"/>
        <v>Ley 256 de 1996 (Normas sobre competencia desleal). Artículo 16: Violación de Secretos.</v>
      </c>
    </row>
    <row r="349" spans="1:30" ht="76.5" x14ac:dyDescent="0.2">
      <c r="A349" s="43">
        <v>343</v>
      </c>
      <c r="B349" s="7" t="s">
        <v>948</v>
      </c>
      <c r="C349" s="3" t="s">
        <v>593</v>
      </c>
      <c r="D349" s="12" t="s">
        <v>143</v>
      </c>
      <c r="E349" s="26" t="str">
        <f>IF(F349=BD!$C$12,'Matriz Final'!D349,IF(F349=BD!$C$13,"CUSTODIO",IF(F349=BD!$C$14,"DTI",IF(F349=BD!$C$15,D349&amp;"/ CUSTODIO",IF(F349=BD!$C$16,D349&amp;"/ CUSTODIO / DTI")))))</f>
        <v>DTI</v>
      </c>
      <c r="F349" s="12" t="s">
        <v>1142</v>
      </c>
      <c r="G349" s="12" t="s">
        <v>147</v>
      </c>
      <c r="H349" s="51" t="b">
        <f>IF(F349=BD!$C$13,"X",IF(F349=BD!$C$15,"X",IF(F349=BD!$C$16,"X")))</f>
        <v>0</v>
      </c>
      <c r="I349" s="85" t="s">
        <v>1137</v>
      </c>
      <c r="J349" s="91" t="s">
        <v>1220</v>
      </c>
      <c r="K349" s="13" t="s">
        <v>84</v>
      </c>
      <c r="L349" s="21" t="s">
        <v>157</v>
      </c>
      <c r="M349" s="21" t="s">
        <v>949</v>
      </c>
      <c r="N349" s="2"/>
      <c r="O349" s="2" t="s">
        <v>595</v>
      </c>
      <c r="P349" s="21" t="s">
        <v>596</v>
      </c>
      <c r="Q349" s="25" t="s">
        <v>83</v>
      </c>
      <c r="R349" s="21" t="s">
        <v>597</v>
      </c>
      <c r="S349" s="104">
        <v>2018</v>
      </c>
      <c r="T349" s="100" t="s">
        <v>1118</v>
      </c>
      <c r="U349" s="101" t="s">
        <v>1126</v>
      </c>
      <c r="V349" s="100" t="s">
        <v>1126</v>
      </c>
      <c r="W349" s="105" t="s">
        <v>1120</v>
      </c>
      <c r="X349" s="105" t="s">
        <v>1115</v>
      </c>
      <c r="Y349" s="62" t="str">
        <f t="shared" si="39"/>
        <v>INDEFINIDA</v>
      </c>
      <c r="Z349" s="30" t="str">
        <f t="shared" si="36"/>
        <v>CLASIFICADA</v>
      </c>
      <c r="AA349" s="29" t="str">
        <f t="shared" si="38"/>
        <v>TOTAL</v>
      </c>
      <c r="AB349" s="30" t="str">
        <f>IFERROR(VLOOKUP(W349,BD!$G$6:$H$8,2,0),"PENDIENTE TIPO DE INFORMACIÓN CONTENIDA")</f>
        <v>Art. 18, Ley 1712 de 2014. Num. c: Los secretos comerciales, industriales y profesionales.</v>
      </c>
      <c r="AC349" s="30" t="str">
        <f>IFERROR(VLOOKUP(#REF!,BD!$K$6:$L$8,2,0),"NO APLICA")</f>
        <v>NO APLICA</v>
      </c>
      <c r="AD349" s="58" t="str">
        <f t="shared" si="37"/>
        <v>Ley 256 de 1996 (Normas sobre competencia desleal). Artículo 16: Violación de Secretos.</v>
      </c>
    </row>
    <row r="350" spans="1:30" ht="101.25" x14ac:dyDescent="0.2">
      <c r="A350" s="43">
        <v>344</v>
      </c>
      <c r="B350" s="7" t="s">
        <v>950</v>
      </c>
      <c r="C350" s="3" t="s">
        <v>593</v>
      </c>
      <c r="D350" s="12" t="s">
        <v>143</v>
      </c>
      <c r="E350" s="26" t="str">
        <f>IF(F350=BD!$C$12,'Matriz Final'!D350,IF(F350=BD!$C$13,"CUSTODIO",IF(F350=BD!$C$14,"DTI",IF(F350=BD!$C$15,D350&amp;"/ CUSTODIO",IF(F350=BD!$C$16,D350&amp;"/ CUSTODIO / DTI")))))</f>
        <v>DTI</v>
      </c>
      <c r="F350" s="12" t="s">
        <v>1142</v>
      </c>
      <c r="G350" s="12" t="s">
        <v>143</v>
      </c>
      <c r="H350" s="51" t="b">
        <f>IF(F350=BD!$C$13,"X",IF(F350=BD!$C$15,"X",IF(F350=BD!$C$16,"X")))</f>
        <v>0</v>
      </c>
      <c r="I350" s="91" t="s">
        <v>1140</v>
      </c>
      <c r="J350" s="91" t="s">
        <v>1221</v>
      </c>
      <c r="K350" s="13" t="s">
        <v>145</v>
      </c>
      <c r="L350" s="21" t="s">
        <v>146</v>
      </c>
      <c r="M350" s="21" t="s">
        <v>951</v>
      </c>
      <c r="N350" s="2"/>
      <c r="O350" s="2" t="s">
        <v>595</v>
      </c>
      <c r="P350" s="21" t="s">
        <v>596</v>
      </c>
      <c r="Q350" s="25" t="s">
        <v>144</v>
      </c>
      <c r="R350" s="21" t="s">
        <v>597</v>
      </c>
      <c r="S350" s="101">
        <v>2016</v>
      </c>
      <c r="T350" s="114" t="s">
        <v>1125</v>
      </c>
      <c r="U350" s="114" t="s">
        <v>1119</v>
      </c>
      <c r="V350" s="114" t="s">
        <v>1126</v>
      </c>
      <c r="W350" s="105" t="s">
        <v>1127</v>
      </c>
      <c r="X350" s="105"/>
      <c r="Y350" s="81" t="str">
        <f t="shared" si="39"/>
        <v>NO APLICA</v>
      </c>
      <c r="Z350" s="30" t="str">
        <f t="shared" si="36"/>
        <v>PÚBLICA</v>
      </c>
      <c r="AA350" s="29" t="str">
        <f t="shared" si="38"/>
        <v>NO APLICA</v>
      </c>
      <c r="AB350" s="30" t="str">
        <f>IFERROR(VLOOKUP(W350,BD!$G$6:$H$8,2,0),"PENDIENTE TIPO DE INFORMACIÓN CONTENIDA")</f>
        <v>NO APLICA</v>
      </c>
      <c r="AC350" s="30" t="str">
        <f>IFERROR(VLOOKUP(#REF!,BD!$K$6:$L$8,2,0),"NO APLICA")</f>
        <v>NO APLICA</v>
      </c>
      <c r="AD350" s="58" t="str">
        <f t="shared" si="37"/>
        <v>NO APLICA</v>
      </c>
    </row>
    <row r="351" spans="1:30" ht="101.25" x14ac:dyDescent="0.2">
      <c r="A351" s="43">
        <v>345</v>
      </c>
      <c r="B351" s="7" t="s">
        <v>952</v>
      </c>
      <c r="C351" s="3" t="s">
        <v>593</v>
      </c>
      <c r="D351" s="12" t="s">
        <v>143</v>
      </c>
      <c r="E351" s="26" t="str">
        <f>IF(F351=BD!$C$12,'Matriz Final'!D351,IF(F351=BD!$C$13,"CUSTODIO",IF(F351=BD!$C$14,"DTI",IF(F351=BD!$C$15,D351&amp;"/ CUSTODIO",IF(F351=BD!$C$16,D351&amp;"/ CUSTODIO / DTI")))))</f>
        <v>DTI</v>
      </c>
      <c r="F351" s="12" t="s">
        <v>1142</v>
      </c>
      <c r="G351" s="12" t="s">
        <v>147</v>
      </c>
      <c r="H351" s="51" t="b">
        <f>IF(F351=BD!$C$13,"X",IF(F351=BD!$C$15,"X",IF(F351=BD!$C$16,"X")))</f>
        <v>0</v>
      </c>
      <c r="I351" s="91" t="s">
        <v>1137</v>
      </c>
      <c r="J351" s="91" t="s">
        <v>1137</v>
      </c>
      <c r="K351" s="13" t="s">
        <v>10</v>
      </c>
      <c r="L351" s="21" t="s">
        <v>150</v>
      </c>
      <c r="M351" s="21" t="s">
        <v>953</v>
      </c>
      <c r="N351" s="2"/>
      <c r="O351" s="2" t="s">
        <v>595</v>
      </c>
      <c r="P351" s="21" t="s">
        <v>596</v>
      </c>
      <c r="Q351" s="25" t="s">
        <v>91</v>
      </c>
      <c r="R351" s="21" t="s">
        <v>597</v>
      </c>
      <c r="S351" s="101">
        <v>2020</v>
      </c>
      <c r="T351" s="114" t="s">
        <v>1125</v>
      </c>
      <c r="U351" s="114" t="s">
        <v>1126</v>
      </c>
      <c r="V351" s="114" t="s">
        <v>1126</v>
      </c>
      <c r="W351" s="105" t="s">
        <v>1127</v>
      </c>
      <c r="X351" s="105"/>
      <c r="Y351" s="81" t="str">
        <f t="shared" si="39"/>
        <v>NO APLICA</v>
      </c>
      <c r="Z351" s="30" t="str">
        <f t="shared" si="36"/>
        <v>PÚBLICA</v>
      </c>
      <c r="AA351" s="29" t="str">
        <f t="shared" si="38"/>
        <v>NO APLICA</v>
      </c>
      <c r="AB351" s="30" t="str">
        <f>IFERROR(VLOOKUP(W351,BD!$G$6:$H$8,2,0),"PENDIENTE TIPO DE INFORMACIÓN CONTENIDA")</f>
        <v>NO APLICA</v>
      </c>
      <c r="AC351" s="30" t="str">
        <f>IFERROR(VLOOKUP(#REF!,BD!$K$6:$L$8,2,0),"NO APLICA")</f>
        <v>NO APLICA</v>
      </c>
      <c r="AD351" s="58" t="str">
        <f t="shared" si="37"/>
        <v>NO APLICA</v>
      </c>
    </row>
    <row r="352" spans="1:30" ht="101.25" x14ac:dyDescent="0.2">
      <c r="A352" s="43">
        <v>346</v>
      </c>
      <c r="B352" s="7" t="s">
        <v>952</v>
      </c>
      <c r="C352" s="3" t="s">
        <v>593</v>
      </c>
      <c r="D352" s="12" t="s">
        <v>143</v>
      </c>
      <c r="E352" s="26" t="str">
        <f>IF(F352=BD!$C$12,'Matriz Final'!D352,IF(F352=BD!$C$13,"CUSTODIO",IF(F352=BD!$C$14,"DTI",IF(F352=BD!$C$15,D352&amp;"/ CUSTODIO",IF(F352=BD!$C$16,D352&amp;"/ CUSTODIO / DTI")))))</f>
        <v>DTI</v>
      </c>
      <c r="F352" s="12" t="s">
        <v>1142</v>
      </c>
      <c r="G352" s="12" t="s">
        <v>147</v>
      </c>
      <c r="H352" s="51" t="b">
        <f>IF(F352=BD!$C$13,"X",IF(F352=BD!$C$15,"X",IF(F352=BD!$C$16,"X")))</f>
        <v>0</v>
      </c>
      <c r="I352" s="91" t="s">
        <v>1137</v>
      </c>
      <c r="J352" s="91" t="s">
        <v>1222</v>
      </c>
      <c r="K352" s="13" t="s">
        <v>10</v>
      </c>
      <c r="L352" s="21" t="s">
        <v>151</v>
      </c>
      <c r="M352" s="21" t="s">
        <v>954</v>
      </c>
      <c r="N352" s="2"/>
      <c r="O352" s="2" t="s">
        <v>595</v>
      </c>
      <c r="P352" s="21" t="s">
        <v>596</v>
      </c>
      <c r="Q352" s="25" t="s">
        <v>91</v>
      </c>
      <c r="R352" s="21" t="s">
        <v>597</v>
      </c>
      <c r="S352" s="101">
        <v>2024</v>
      </c>
      <c r="T352" s="114" t="s">
        <v>1125</v>
      </c>
      <c r="U352" s="114" t="s">
        <v>1126</v>
      </c>
      <c r="V352" s="114" t="s">
        <v>1126</v>
      </c>
      <c r="W352" s="105" t="s">
        <v>1127</v>
      </c>
      <c r="X352" s="105"/>
      <c r="Y352" s="81" t="str">
        <f t="shared" si="39"/>
        <v>NO APLICA</v>
      </c>
      <c r="Z352" s="30" t="str">
        <f t="shared" ref="Z352:Z383" si="40">IF(T352&lt;&gt;"",IF(T352&lt;&gt;"PÚBLICA","CLASIFICADA","PÚBLICA"),"PENDIENTE CLASIFICAR POR CONFIDENCIALIDAD")</f>
        <v>PÚBLICA</v>
      </c>
      <c r="AA352" s="29" t="str">
        <f t="shared" si="38"/>
        <v>NO APLICA</v>
      </c>
      <c r="AB352" s="30" t="str">
        <f>IFERROR(VLOOKUP(W352,BD!$G$6:$H$8,2,0),"PENDIENTE TIPO DE INFORMACIÓN CONTENIDA")</f>
        <v>NO APLICA</v>
      </c>
      <c r="AC352" s="30" t="str">
        <f>IFERROR(VLOOKUP(#REF!,BD!$K$6:$L$8,2,0),"NO APLICA")</f>
        <v>NO APLICA</v>
      </c>
      <c r="AD352" s="58" t="str">
        <f t="shared" ref="AD352:AD383" si="41">IF(LEFT(W352,9)="Numeral_A","Constitución Política de Colombia [Const.], 1991, art. 15.",IF(LEFT(W352,9)="Numeral_C","Ley 256 de 1996 (Normas sobre competencia desleal). Artículo 16: Violación de Secretos.","NO APLICA"))</f>
        <v>NO APLICA</v>
      </c>
    </row>
    <row r="353" spans="1:30" ht="101.25" x14ac:dyDescent="0.2">
      <c r="A353" s="43">
        <v>347</v>
      </c>
      <c r="B353" s="7" t="s">
        <v>952</v>
      </c>
      <c r="C353" s="3" t="s">
        <v>593</v>
      </c>
      <c r="D353" s="12" t="s">
        <v>143</v>
      </c>
      <c r="E353" s="26" t="str">
        <f>IF(F353=BD!$C$12,'Matriz Final'!D353,IF(F353=BD!$C$13,"CUSTODIO",IF(F353=BD!$C$14,"DTI",IF(F353=BD!$C$15,D353&amp;"/ CUSTODIO",IF(F353=BD!$C$16,D353&amp;"/ CUSTODIO / DTI")))))</f>
        <v>DTI</v>
      </c>
      <c r="F353" s="12" t="s">
        <v>1142</v>
      </c>
      <c r="G353" s="12" t="s">
        <v>147</v>
      </c>
      <c r="H353" s="51" t="b">
        <f>IF(F353=BD!$C$13,"X",IF(F353=BD!$C$15,"X",IF(F353=BD!$C$16,"X")))</f>
        <v>0</v>
      </c>
      <c r="I353" s="91" t="s">
        <v>1222</v>
      </c>
      <c r="J353" s="91" t="s">
        <v>1137</v>
      </c>
      <c r="K353" s="13" t="s">
        <v>10</v>
      </c>
      <c r="L353" s="21" t="s">
        <v>152</v>
      </c>
      <c r="M353" s="21" t="s">
        <v>955</v>
      </c>
      <c r="N353" s="2"/>
      <c r="O353" s="2" t="s">
        <v>595</v>
      </c>
      <c r="P353" s="21" t="s">
        <v>596</v>
      </c>
      <c r="Q353" s="25" t="s">
        <v>91</v>
      </c>
      <c r="R353" s="21" t="s">
        <v>597</v>
      </c>
      <c r="S353" s="101">
        <v>2019</v>
      </c>
      <c r="T353" s="114" t="s">
        <v>1125</v>
      </c>
      <c r="U353" s="114" t="s">
        <v>1126</v>
      </c>
      <c r="V353" s="114" t="s">
        <v>1126</v>
      </c>
      <c r="W353" s="105" t="s">
        <v>1127</v>
      </c>
      <c r="X353" s="105"/>
      <c r="Y353" s="81" t="str">
        <f t="shared" si="39"/>
        <v>NO APLICA</v>
      </c>
      <c r="Z353" s="30" t="str">
        <f t="shared" si="40"/>
        <v>PÚBLICA</v>
      </c>
      <c r="AA353" s="29" t="str">
        <f t="shared" si="38"/>
        <v>NO APLICA</v>
      </c>
      <c r="AB353" s="30" t="str">
        <f>IFERROR(VLOOKUP(W353,BD!$G$6:$H$8,2,0),"PENDIENTE TIPO DE INFORMACIÓN CONTENIDA")</f>
        <v>NO APLICA</v>
      </c>
      <c r="AC353" s="30" t="str">
        <f>IFERROR(VLOOKUP(#REF!,BD!$K$6:$L$8,2,0),"NO APLICA")</f>
        <v>NO APLICA</v>
      </c>
      <c r="AD353" s="58" t="str">
        <f t="shared" si="41"/>
        <v>NO APLICA</v>
      </c>
    </row>
    <row r="354" spans="1:30" ht="101.25" x14ac:dyDescent="0.2">
      <c r="A354" s="43">
        <v>348</v>
      </c>
      <c r="B354" s="7" t="s">
        <v>952</v>
      </c>
      <c r="C354" s="3" t="s">
        <v>593</v>
      </c>
      <c r="D354" s="12" t="s">
        <v>143</v>
      </c>
      <c r="E354" s="26" t="str">
        <f>IF(F354=BD!$C$12,'Matriz Final'!D354,IF(F354=BD!$C$13,"CUSTODIO",IF(F354=BD!$C$14,"DTI",IF(F354=BD!$C$15,D354&amp;"/ CUSTODIO",IF(F354=BD!$C$16,D354&amp;"/ CUSTODIO / DTI")))))</f>
        <v>DTI</v>
      </c>
      <c r="F354" s="12" t="s">
        <v>1142</v>
      </c>
      <c r="G354" s="12" t="s">
        <v>147</v>
      </c>
      <c r="H354" s="51" t="b">
        <f>IF(F354=BD!$C$13,"X",IF(F354=BD!$C$15,"X",IF(F354=BD!$C$16,"X")))</f>
        <v>0</v>
      </c>
      <c r="I354" s="85" t="s">
        <v>1140</v>
      </c>
      <c r="J354" s="87" t="s">
        <v>1190</v>
      </c>
      <c r="K354" s="13" t="s">
        <v>10</v>
      </c>
      <c r="L354" s="21" t="s">
        <v>153</v>
      </c>
      <c r="M354" s="21" t="s">
        <v>956</v>
      </c>
      <c r="N354" s="2"/>
      <c r="O354" s="2" t="s">
        <v>595</v>
      </c>
      <c r="P354" s="21" t="s">
        <v>596</v>
      </c>
      <c r="Q354" s="25" t="s">
        <v>91</v>
      </c>
      <c r="R354" s="21" t="s">
        <v>597</v>
      </c>
      <c r="S354" s="101"/>
      <c r="T354" s="100" t="s">
        <v>1118</v>
      </c>
      <c r="U354" s="101" t="s">
        <v>1119</v>
      </c>
      <c r="V354" s="101" t="s">
        <v>1119</v>
      </c>
      <c r="W354" s="105" t="s">
        <v>1120</v>
      </c>
      <c r="X354" s="105" t="s">
        <v>1115</v>
      </c>
      <c r="Y354" s="81" t="str">
        <f t="shared" si="39"/>
        <v>INDEFINIDA</v>
      </c>
      <c r="Z354" s="30" t="str">
        <f t="shared" si="40"/>
        <v>CLASIFICADA</v>
      </c>
      <c r="AA354" s="29" t="str">
        <f t="shared" si="38"/>
        <v>TOTAL</v>
      </c>
      <c r="AB354" s="30" t="str">
        <f>IFERROR(VLOOKUP(W354,BD!$G$6:$H$8,2,0),"PENDIENTE TIPO DE INFORMACIÓN CONTENIDA")</f>
        <v>Art. 18, Ley 1712 de 2014. Num. c: Los secretos comerciales, industriales y profesionales.</v>
      </c>
      <c r="AC354" s="30" t="str">
        <f>IFERROR(VLOOKUP(#REF!,BD!$K$6:$L$8,2,0),"NO APLICA")</f>
        <v>NO APLICA</v>
      </c>
      <c r="AD354" s="58" t="str">
        <f t="shared" si="41"/>
        <v>Ley 256 de 1996 (Normas sobre competencia desleal). Artículo 16: Violación de Secretos.</v>
      </c>
    </row>
    <row r="355" spans="1:30" ht="101.25" x14ac:dyDescent="0.2">
      <c r="A355" s="43">
        <v>349</v>
      </c>
      <c r="B355" s="7" t="s">
        <v>952</v>
      </c>
      <c r="C355" s="3" t="s">
        <v>593</v>
      </c>
      <c r="D355" s="12" t="s">
        <v>143</v>
      </c>
      <c r="E355" s="26" t="str">
        <f>IF(F355=BD!$C$12,'Matriz Final'!D355,IF(F355=BD!$C$13,"CUSTODIO",IF(F355=BD!$C$14,"DTI",IF(F355=BD!$C$15,D355&amp;"/ CUSTODIO",IF(F355=BD!$C$16,D355&amp;"/ CUSTODIO / DTI")))))</f>
        <v>DTI</v>
      </c>
      <c r="F355" s="12" t="s">
        <v>1142</v>
      </c>
      <c r="G355" s="12" t="s">
        <v>147</v>
      </c>
      <c r="H355" s="51" t="b">
        <f>IF(F355=BD!$C$13,"X",IF(F355=BD!$C$15,"X",IF(F355=BD!$C$16,"X")))</f>
        <v>0</v>
      </c>
      <c r="I355" s="91" t="s">
        <v>1137</v>
      </c>
      <c r="J355" s="87"/>
      <c r="K355" s="13" t="s">
        <v>10</v>
      </c>
      <c r="L355" s="21" t="s">
        <v>154</v>
      </c>
      <c r="M355" s="21" t="s">
        <v>607</v>
      </c>
      <c r="N355" s="2"/>
      <c r="O355" s="2" t="s">
        <v>595</v>
      </c>
      <c r="P355" s="21" t="s">
        <v>596</v>
      </c>
      <c r="Q355" s="25" t="s">
        <v>91</v>
      </c>
      <c r="R355" s="21" t="s">
        <v>597</v>
      </c>
      <c r="S355" s="101">
        <v>2018</v>
      </c>
      <c r="T355" s="114" t="s">
        <v>1118</v>
      </c>
      <c r="U355" s="114" t="s">
        <v>1119</v>
      </c>
      <c r="V355" s="114" t="s">
        <v>1126</v>
      </c>
      <c r="W355" s="105" t="s">
        <v>1120</v>
      </c>
      <c r="X355" s="105" t="s">
        <v>1115</v>
      </c>
      <c r="Y355" s="81" t="str">
        <f t="shared" si="39"/>
        <v>INDEFINIDA</v>
      </c>
      <c r="Z355" s="30" t="str">
        <f t="shared" si="40"/>
        <v>CLASIFICADA</v>
      </c>
      <c r="AA355" s="29" t="str">
        <f t="shared" si="38"/>
        <v>TOTAL</v>
      </c>
      <c r="AB355" s="30" t="str">
        <f>IFERROR(VLOOKUP(W355,BD!$G$6:$H$8,2,0),"PENDIENTE TIPO DE INFORMACIÓN CONTENIDA")</f>
        <v>Art. 18, Ley 1712 de 2014. Num. c: Los secretos comerciales, industriales y profesionales.</v>
      </c>
      <c r="AC355" s="30" t="str">
        <f>IFERROR(VLOOKUP(#REF!,BD!$K$6:$L$8,2,0),"NO APLICA")</f>
        <v>NO APLICA</v>
      </c>
      <c r="AD355" s="58" t="str">
        <f t="shared" si="41"/>
        <v>Ley 256 de 1996 (Normas sobre competencia desleal). Artículo 16: Violación de Secretos.</v>
      </c>
    </row>
    <row r="356" spans="1:30" ht="101.25" x14ac:dyDescent="0.2">
      <c r="A356" s="43">
        <v>350</v>
      </c>
      <c r="B356" s="7" t="s">
        <v>957</v>
      </c>
      <c r="C356" s="3" t="s">
        <v>593</v>
      </c>
      <c r="D356" s="12" t="s">
        <v>143</v>
      </c>
      <c r="E356" s="26" t="str">
        <f>IF(F356=BD!$C$12,'Matriz Final'!D356,IF(F356=BD!$C$13,"CUSTODIO",IF(F356=BD!$C$14,"DTI",IF(F356=BD!$C$15,D356&amp;"/ CUSTODIO",IF(F356=BD!$C$16,D356&amp;"/ CUSTODIO / DTI")))))</f>
        <v>DTI</v>
      </c>
      <c r="F356" s="12" t="s">
        <v>1142</v>
      </c>
      <c r="G356" s="12" t="s">
        <v>147</v>
      </c>
      <c r="H356" s="51" t="b">
        <f>IF(F356=BD!$C$13,"X",IF(F356=BD!$C$15,"X",IF(F356=BD!$C$16,"X")))</f>
        <v>0</v>
      </c>
      <c r="I356" s="91" t="s">
        <v>1140</v>
      </c>
      <c r="J356" s="91" t="s">
        <v>1221</v>
      </c>
      <c r="K356" s="13" t="s">
        <v>25</v>
      </c>
      <c r="L356" s="21" t="s">
        <v>155</v>
      </c>
      <c r="M356" s="21" t="s">
        <v>958</v>
      </c>
      <c r="N356" s="2"/>
      <c r="O356" s="2" t="s">
        <v>595</v>
      </c>
      <c r="P356" s="21" t="s">
        <v>596</v>
      </c>
      <c r="Q356" s="25" t="s">
        <v>27</v>
      </c>
      <c r="R356" s="21" t="s">
        <v>597</v>
      </c>
      <c r="S356" s="101">
        <v>2024</v>
      </c>
      <c r="T356" s="114" t="s">
        <v>1125</v>
      </c>
      <c r="U356" s="114" t="s">
        <v>1119</v>
      </c>
      <c r="V356" s="114" t="s">
        <v>1126</v>
      </c>
      <c r="W356" s="105" t="s">
        <v>1127</v>
      </c>
      <c r="X356" s="105"/>
      <c r="Y356" s="81" t="str">
        <f t="shared" si="39"/>
        <v>NO APLICA</v>
      </c>
      <c r="Z356" s="30" t="str">
        <f t="shared" si="40"/>
        <v>PÚBLICA</v>
      </c>
      <c r="AA356" s="29" t="str">
        <f t="shared" si="38"/>
        <v>NO APLICA</v>
      </c>
      <c r="AB356" s="30" t="str">
        <f>IFERROR(VLOOKUP(W356,BD!$G$6:$H$8,2,0),"PENDIENTE TIPO DE INFORMACIÓN CONTENIDA")</f>
        <v>NO APLICA</v>
      </c>
      <c r="AC356" s="30" t="str">
        <f>IFERROR(VLOOKUP(#REF!,BD!$K$6:$L$8,2,0),"NO APLICA")</f>
        <v>NO APLICA</v>
      </c>
      <c r="AD356" s="58" t="str">
        <f t="shared" si="41"/>
        <v>NO APLICA</v>
      </c>
    </row>
    <row r="357" spans="1:30" ht="101.25" x14ac:dyDescent="0.2">
      <c r="A357" s="43">
        <v>351</v>
      </c>
      <c r="B357" s="7" t="s">
        <v>957</v>
      </c>
      <c r="C357" s="3" t="s">
        <v>593</v>
      </c>
      <c r="D357" s="12" t="s">
        <v>143</v>
      </c>
      <c r="E357" s="26" t="str">
        <f>IF(F357=BD!$C$12,'Matriz Final'!D357,IF(F357=BD!$C$13,"CUSTODIO",IF(F357=BD!$C$14,"DTI",IF(F357=BD!$C$15,D357&amp;"/ CUSTODIO",IF(F357=BD!$C$16,D357&amp;"/ CUSTODIO / DTI")))))</f>
        <v>DTI</v>
      </c>
      <c r="F357" s="12" t="s">
        <v>1142</v>
      </c>
      <c r="G357" s="12" t="s">
        <v>147</v>
      </c>
      <c r="H357" s="51" t="b">
        <f>IF(F357=BD!$C$13,"X",IF(F357=BD!$C$15,"X",IF(F357=BD!$C$16,"X")))</f>
        <v>0</v>
      </c>
      <c r="I357" s="91" t="s">
        <v>1140</v>
      </c>
      <c r="J357" s="91" t="s">
        <v>1220</v>
      </c>
      <c r="K357" s="13" t="s">
        <v>25</v>
      </c>
      <c r="L357" s="21" t="s">
        <v>156</v>
      </c>
      <c r="M357" s="21" t="s">
        <v>959</v>
      </c>
      <c r="N357" s="2"/>
      <c r="O357" s="2" t="s">
        <v>595</v>
      </c>
      <c r="P357" s="21" t="s">
        <v>596</v>
      </c>
      <c r="Q357" s="25" t="s">
        <v>27</v>
      </c>
      <c r="R357" s="21" t="s">
        <v>597</v>
      </c>
      <c r="S357" s="101">
        <v>2024</v>
      </c>
      <c r="T357" s="114" t="s">
        <v>1125</v>
      </c>
      <c r="U357" s="114" t="s">
        <v>1119</v>
      </c>
      <c r="V357" s="114" t="s">
        <v>1126</v>
      </c>
      <c r="W357" s="105" t="s">
        <v>1127</v>
      </c>
      <c r="X357" s="105"/>
      <c r="Y357" s="81" t="str">
        <f t="shared" si="39"/>
        <v>NO APLICA</v>
      </c>
      <c r="Z357" s="30" t="str">
        <f t="shared" si="40"/>
        <v>PÚBLICA</v>
      </c>
      <c r="AA357" s="29" t="str">
        <f t="shared" si="38"/>
        <v>NO APLICA</v>
      </c>
      <c r="AB357" s="30" t="str">
        <f>IFERROR(VLOOKUP(W357,BD!$G$6:$H$8,2,0),"PENDIENTE TIPO DE INFORMACIÓN CONTENIDA")</f>
        <v>NO APLICA</v>
      </c>
      <c r="AC357" s="30" t="str">
        <f>IFERROR(VLOOKUP(#REF!,BD!$K$6:$L$8,2,0),"NO APLICA")</f>
        <v>NO APLICA</v>
      </c>
      <c r="AD357" s="58" t="str">
        <f t="shared" si="41"/>
        <v>NO APLICA</v>
      </c>
    </row>
    <row r="358" spans="1:30" ht="102" thickBot="1" x14ac:dyDescent="0.25">
      <c r="A358" s="43">
        <v>352</v>
      </c>
      <c r="B358" s="7" t="s">
        <v>957</v>
      </c>
      <c r="C358" s="3" t="s">
        <v>593</v>
      </c>
      <c r="D358" s="12" t="s">
        <v>143</v>
      </c>
      <c r="E358" s="26" t="str">
        <f>IF(F358=BD!$C$12,'Matriz Final'!D358,IF(F358=BD!$C$13,"CUSTODIO",IF(F358=BD!$C$14,"DTI",IF(F358=BD!$C$15,D358&amp;"/ CUSTODIO",IF(F358=BD!$C$16,D358&amp;"/ CUSTODIO / DTI")))))</f>
        <v>DTI</v>
      </c>
      <c r="F358" s="12" t="s">
        <v>1142</v>
      </c>
      <c r="G358" s="12" t="s">
        <v>147</v>
      </c>
      <c r="H358" s="51" t="b">
        <f>IF(F358=BD!$C$13,"X",IF(F358=BD!$C$15,"X",IF(F358=BD!$C$16,"X")))</f>
        <v>0</v>
      </c>
      <c r="I358" s="91" t="s">
        <v>1137</v>
      </c>
      <c r="J358" s="91" t="s">
        <v>1220</v>
      </c>
      <c r="K358" s="13" t="s">
        <v>149</v>
      </c>
      <c r="L358" s="2"/>
      <c r="M358" s="21" t="s">
        <v>960</v>
      </c>
      <c r="N358" s="2"/>
      <c r="O358" s="2" t="s">
        <v>595</v>
      </c>
      <c r="P358" s="21" t="s">
        <v>596</v>
      </c>
      <c r="Q358" s="25" t="s">
        <v>148</v>
      </c>
      <c r="R358" s="21" t="s">
        <v>597</v>
      </c>
      <c r="S358" s="101">
        <v>2018</v>
      </c>
      <c r="T358" s="114" t="s">
        <v>1118</v>
      </c>
      <c r="U358" s="114" t="s">
        <v>1126</v>
      </c>
      <c r="V358" s="114" t="s">
        <v>1126</v>
      </c>
      <c r="W358" s="105" t="s">
        <v>1120</v>
      </c>
      <c r="X358" s="105" t="s">
        <v>1115</v>
      </c>
      <c r="Y358" s="81" t="str">
        <f t="shared" si="39"/>
        <v>INDEFINIDA</v>
      </c>
      <c r="Z358" s="30" t="str">
        <f t="shared" si="40"/>
        <v>CLASIFICADA</v>
      </c>
      <c r="AA358" s="29" t="str">
        <f t="shared" si="38"/>
        <v>TOTAL</v>
      </c>
      <c r="AB358" s="30" t="str">
        <f>IFERROR(VLOOKUP(W358,BD!$G$6:$H$8,2,0),"PENDIENTE TIPO DE INFORMACIÓN CONTENIDA")</f>
        <v>Art. 18, Ley 1712 de 2014. Num. c: Los secretos comerciales, industriales y profesionales.</v>
      </c>
      <c r="AC358" s="30" t="str">
        <f>IFERROR(VLOOKUP(#REF!,BD!$K$6:$L$8,2,0),"NO APLICA")</f>
        <v>NO APLICA</v>
      </c>
      <c r="AD358" s="58" t="str">
        <f t="shared" si="41"/>
        <v>Ley 256 de 1996 (Normas sobre competencia desleal). Artículo 16: Violación de Secretos.</v>
      </c>
    </row>
    <row r="359" spans="1:30" ht="90.75" thickBot="1" x14ac:dyDescent="0.25">
      <c r="A359" s="43">
        <v>353</v>
      </c>
      <c r="B359" s="10" t="s">
        <v>961</v>
      </c>
      <c r="C359" s="3" t="s">
        <v>593</v>
      </c>
      <c r="D359" s="12" t="s">
        <v>171</v>
      </c>
      <c r="E359" s="26" t="str">
        <f>IF(F359=BD!$C$12,'Matriz Final'!D359,IF(F359=BD!$C$13,"CUSTODIO",IF(F359=BD!$C$14,"DTI",IF(F359=BD!$C$15,D359&amp;"/ CUSTODIO",IF(F359=BD!$C$16,D359&amp;"/ CUSTODIO / DTI")))))</f>
        <v>DTI</v>
      </c>
      <c r="F359" s="12" t="s">
        <v>1142</v>
      </c>
      <c r="G359" s="12" t="s">
        <v>171</v>
      </c>
      <c r="H359" s="51" t="b">
        <f>IF(F359=BD!$C$13,"X",IF(F359=BD!$C$15,"X",IF(F359=BD!$C$16,"X")))</f>
        <v>0</v>
      </c>
      <c r="I359" s="85" t="s">
        <v>1137</v>
      </c>
      <c r="J359" s="93" t="s">
        <v>1208</v>
      </c>
      <c r="K359" s="13" t="s">
        <v>10</v>
      </c>
      <c r="L359" s="21" t="s">
        <v>139</v>
      </c>
      <c r="M359" s="21" t="s">
        <v>962</v>
      </c>
      <c r="N359" s="2"/>
      <c r="O359" s="2" t="s">
        <v>595</v>
      </c>
      <c r="P359" s="21" t="s">
        <v>596</v>
      </c>
      <c r="Q359" s="25" t="s">
        <v>91</v>
      </c>
      <c r="R359" s="21" t="s">
        <v>963</v>
      </c>
      <c r="S359" s="112">
        <v>2019</v>
      </c>
      <c r="T359" s="100" t="s">
        <v>1118</v>
      </c>
      <c r="U359" s="100" t="s">
        <v>1119</v>
      </c>
      <c r="V359" s="100" t="s">
        <v>1119</v>
      </c>
      <c r="W359" s="106" t="s">
        <v>1120</v>
      </c>
      <c r="X359" s="105" t="s">
        <v>1115</v>
      </c>
      <c r="Y359" s="62" t="str">
        <f t="shared" si="39"/>
        <v>INDEFINIDA</v>
      </c>
      <c r="Z359" s="30" t="str">
        <f t="shared" si="40"/>
        <v>CLASIFICADA</v>
      </c>
      <c r="AA359" s="29" t="str">
        <f t="shared" si="38"/>
        <v>TOTAL</v>
      </c>
      <c r="AB359" s="30" t="str">
        <f>IFERROR(VLOOKUP(W359,BD!$G$6:$H$8,2,0),"PENDIENTE TIPO DE INFORMACIÓN CONTENIDA")</f>
        <v>Art. 18, Ley 1712 de 2014. Num. c: Los secretos comerciales, industriales y profesionales.</v>
      </c>
      <c r="AC359" s="30" t="str">
        <f>IFERROR(VLOOKUP(#REF!,BD!$K$6:$L$8,2,0),"NO APLICA")</f>
        <v>NO APLICA</v>
      </c>
      <c r="AD359" s="58" t="str">
        <f t="shared" si="41"/>
        <v>Ley 256 de 1996 (Normas sobre competencia desleal). Artículo 16: Violación de Secretos.</v>
      </c>
    </row>
    <row r="360" spans="1:30" ht="90.75" thickBot="1" x14ac:dyDescent="0.25">
      <c r="A360" s="43">
        <v>354</v>
      </c>
      <c r="B360" s="10" t="s">
        <v>964</v>
      </c>
      <c r="C360" s="3" t="s">
        <v>593</v>
      </c>
      <c r="D360" s="12" t="s">
        <v>171</v>
      </c>
      <c r="E360" s="26" t="str">
        <f>IF(F360=BD!$C$12,'Matriz Final'!D360,IF(F360=BD!$C$13,"CUSTODIO",IF(F360=BD!$C$14,"DTI",IF(F360=BD!$C$15,D360&amp;"/ CUSTODIO",IF(F360=BD!$C$16,D360&amp;"/ CUSTODIO / DTI")))))</f>
        <v>DTI</v>
      </c>
      <c r="F360" s="12" t="s">
        <v>1142</v>
      </c>
      <c r="G360" s="12" t="s">
        <v>171</v>
      </c>
      <c r="H360" s="51" t="b">
        <f>IF(F360=BD!$C$13,"X",IF(F360=BD!$C$15,"X",IF(F360=BD!$C$16,"X")))</f>
        <v>0</v>
      </c>
      <c r="I360" s="85" t="s">
        <v>1137</v>
      </c>
      <c r="J360" s="93" t="s">
        <v>1208</v>
      </c>
      <c r="K360" s="13" t="s">
        <v>173</v>
      </c>
      <c r="L360" s="21" t="s">
        <v>174</v>
      </c>
      <c r="M360" s="21" t="s">
        <v>965</v>
      </c>
      <c r="N360" s="2"/>
      <c r="O360" s="2" t="s">
        <v>595</v>
      </c>
      <c r="P360" s="21" t="s">
        <v>596</v>
      </c>
      <c r="Q360" s="25" t="s">
        <v>172</v>
      </c>
      <c r="R360" s="21" t="s">
        <v>597</v>
      </c>
      <c r="S360" s="104">
        <v>2018</v>
      </c>
      <c r="T360" s="100" t="s">
        <v>1118</v>
      </c>
      <c r="U360" s="101" t="s">
        <v>1126</v>
      </c>
      <c r="V360" s="100" t="s">
        <v>1126</v>
      </c>
      <c r="W360" s="106" t="s">
        <v>1120</v>
      </c>
      <c r="X360" s="105" t="s">
        <v>1115</v>
      </c>
      <c r="Y360" s="62" t="str">
        <f t="shared" si="39"/>
        <v>INDEFINIDA</v>
      </c>
      <c r="Z360" s="30" t="str">
        <f t="shared" si="40"/>
        <v>CLASIFICADA</v>
      </c>
      <c r="AA360" s="29" t="str">
        <f t="shared" si="38"/>
        <v>TOTAL</v>
      </c>
      <c r="AB360" s="30" t="str">
        <f>IFERROR(VLOOKUP(W360,BD!$G$6:$H$8,2,0),"PENDIENTE TIPO DE INFORMACIÓN CONTENIDA")</f>
        <v>Art. 18, Ley 1712 de 2014. Num. c: Los secretos comerciales, industriales y profesionales.</v>
      </c>
      <c r="AC360" s="30" t="str">
        <f>IFERROR(VLOOKUP(#REF!,BD!$K$6:$L$8,2,0),"NO APLICA")</f>
        <v>NO APLICA</v>
      </c>
      <c r="AD360" s="58" t="str">
        <f t="shared" si="41"/>
        <v>Ley 256 de 1996 (Normas sobre competencia desleal). Artículo 16: Violación de Secretos.</v>
      </c>
    </row>
    <row r="361" spans="1:30" ht="90" x14ac:dyDescent="0.2">
      <c r="A361" s="43">
        <v>355</v>
      </c>
      <c r="B361" s="11" t="s">
        <v>966</v>
      </c>
      <c r="C361" s="3" t="s">
        <v>593</v>
      </c>
      <c r="D361" s="12" t="s">
        <v>167</v>
      </c>
      <c r="E361" s="26" t="str">
        <f>IF(F361=BD!$C$12,'Matriz Final'!D361,IF(F361=BD!$C$13,"CUSTODIO",IF(F361=BD!$C$14,"DTI",IF(F361=BD!$C$15,D361&amp;"/ CUSTODIO",IF(F361=BD!$C$16,D361&amp;"/ CUSTODIO / DTI")))))</f>
        <v>DTI</v>
      </c>
      <c r="F361" s="12" t="s">
        <v>1142</v>
      </c>
      <c r="G361" s="12" t="s">
        <v>167</v>
      </c>
      <c r="H361" s="51" t="b">
        <f>IF(F361=BD!$C$13,"X",IF(F361=BD!$C$15,"X",IF(F361=BD!$C$16,"X")))</f>
        <v>0</v>
      </c>
      <c r="I361" s="85" t="s">
        <v>1140</v>
      </c>
      <c r="J361" s="87" t="s">
        <v>1216</v>
      </c>
      <c r="K361" s="13" t="s">
        <v>10</v>
      </c>
      <c r="L361" s="21" t="s">
        <v>139</v>
      </c>
      <c r="M361" s="21" t="s">
        <v>967</v>
      </c>
      <c r="N361" s="2"/>
      <c r="O361" s="2" t="s">
        <v>595</v>
      </c>
      <c r="P361" s="21" t="s">
        <v>596</v>
      </c>
      <c r="Q361" s="25" t="s">
        <v>91</v>
      </c>
      <c r="R361" s="21" t="s">
        <v>597</v>
      </c>
      <c r="S361" s="104">
        <v>2024</v>
      </c>
      <c r="T361" s="100" t="s">
        <v>1125</v>
      </c>
      <c r="U361" s="101" t="s">
        <v>1126</v>
      </c>
      <c r="V361" s="100" t="s">
        <v>1126</v>
      </c>
      <c r="W361" s="105" t="s">
        <v>1127</v>
      </c>
      <c r="X361" s="105"/>
      <c r="Y361" s="62" t="str">
        <f t="shared" si="39"/>
        <v>NO APLICA</v>
      </c>
      <c r="Z361" s="30" t="str">
        <f t="shared" si="40"/>
        <v>PÚBLICA</v>
      </c>
      <c r="AA361" s="29" t="str">
        <f t="shared" si="38"/>
        <v>NO APLICA</v>
      </c>
      <c r="AB361" s="30" t="str">
        <f>IFERROR(VLOOKUP(W361,BD!$G$6:$H$8,2,0),"PENDIENTE TIPO DE INFORMACIÓN CONTENIDA")</f>
        <v>NO APLICA</v>
      </c>
      <c r="AC361" s="30" t="str">
        <f>IFERROR(VLOOKUP(#REF!,BD!$K$6:$L$8,2,0),"NO APLICA")</f>
        <v>NO APLICA</v>
      </c>
      <c r="AD361" s="58" t="str">
        <f t="shared" si="41"/>
        <v>NO APLICA</v>
      </c>
    </row>
    <row r="362" spans="1:30" ht="90" x14ac:dyDescent="0.2">
      <c r="A362" s="43">
        <v>356</v>
      </c>
      <c r="B362" s="11" t="s">
        <v>966</v>
      </c>
      <c r="C362" s="3" t="s">
        <v>593</v>
      </c>
      <c r="D362" s="12" t="s">
        <v>167</v>
      </c>
      <c r="E362" s="26" t="str">
        <f>IF(F362=BD!$C$12,'Matriz Final'!D362,IF(F362=BD!$C$13,"CUSTODIO",IF(F362=BD!$C$14,"DTI",IF(F362=BD!$C$15,D362&amp;"/ CUSTODIO",IF(F362=BD!$C$16,D362&amp;"/ CUSTODIO / DTI")))))</f>
        <v>DTI</v>
      </c>
      <c r="F362" s="12" t="s">
        <v>1142</v>
      </c>
      <c r="G362" s="12" t="s">
        <v>167</v>
      </c>
      <c r="H362" s="51" t="b">
        <f>IF(F362=BD!$C$13,"X",IF(F362=BD!$C$15,"X",IF(F362=BD!$C$16,"X")))</f>
        <v>0</v>
      </c>
      <c r="I362" s="85" t="s">
        <v>1140</v>
      </c>
      <c r="J362" s="87" t="s">
        <v>1216</v>
      </c>
      <c r="K362" s="13" t="s">
        <v>25</v>
      </c>
      <c r="L362" s="21" t="s">
        <v>168</v>
      </c>
      <c r="M362" s="21" t="s">
        <v>968</v>
      </c>
      <c r="N362" s="2"/>
      <c r="O362" s="2" t="s">
        <v>595</v>
      </c>
      <c r="P362" s="21" t="s">
        <v>596</v>
      </c>
      <c r="Q362" s="25" t="s">
        <v>27</v>
      </c>
      <c r="R362" s="21" t="s">
        <v>597</v>
      </c>
      <c r="S362" s="104">
        <v>2024</v>
      </c>
      <c r="T362" s="100" t="s">
        <v>1125</v>
      </c>
      <c r="U362" s="101" t="s">
        <v>1126</v>
      </c>
      <c r="V362" s="100" t="s">
        <v>1126</v>
      </c>
      <c r="W362" s="105" t="s">
        <v>1127</v>
      </c>
      <c r="X362" s="105"/>
      <c r="Y362" s="62" t="str">
        <f t="shared" si="39"/>
        <v>NO APLICA</v>
      </c>
      <c r="Z362" s="30" t="str">
        <f t="shared" si="40"/>
        <v>PÚBLICA</v>
      </c>
      <c r="AA362" s="29" t="str">
        <f t="shared" si="38"/>
        <v>NO APLICA</v>
      </c>
      <c r="AB362" s="30" t="str">
        <f>IFERROR(VLOOKUP(W362,BD!$G$6:$H$8,2,0),"PENDIENTE TIPO DE INFORMACIÓN CONTENIDA")</f>
        <v>NO APLICA</v>
      </c>
      <c r="AC362" s="30" t="str">
        <f>IFERROR(VLOOKUP(#REF!,BD!$K$6:$L$8,2,0),"NO APLICA")</f>
        <v>NO APLICA</v>
      </c>
      <c r="AD362" s="58" t="str">
        <f t="shared" si="41"/>
        <v>NO APLICA</v>
      </c>
    </row>
    <row r="363" spans="1:30" ht="90" x14ac:dyDescent="0.2">
      <c r="A363" s="43">
        <v>357</v>
      </c>
      <c r="B363" s="10" t="s">
        <v>969</v>
      </c>
      <c r="C363" s="3" t="s">
        <v>593</v>
      </c>
      <c r="D363" s="12" t="s">
        <v>484</v>
      </c>
      <c r="E363" s="26" t="str">
        <f>IF(F363=BD!$C$12,'Matriz Final'!D363,IF(F363=BD!$C$13,"CUSTODIO",IF(F363=BD!$C$14,"DTI",IF(F363=BD!$C$15,D363&amp;"/ CUSTODIO",IF(F363=BD!$C$16,D363&amp;"/ CUSTODIO / DTI")))))</f>
        <v>DTI</v>
      </c>
      <c r="F363" s="12" t="s">
        <v>1142</v>
      </c>
      <c r="G363" s="12" t="s">
        <v>484</v>
      </c>
      <c r="H363" s="51" t="b">
        <f>IF(F363=BD!$C$13,"X",IF(F363=BD!$C$15,"X",IF(F363=BD!$C$16,"X")))</f>
        <v>0</v>
      </c>
      <c r="I363" s="85" t="s">
        <v>1137</v>
      </c>
      <c r="J363" s="87"/>
      <c r="K363" s="13" t="s">
        <v>25</v>
      </c>
      <c r="L363" s="21" t="s">
        <v>488</v>
      </c>
      <c r="M363" s="21" t="s">
        <v>970</v>
      </c>
      <c r="N363" s="2"/>
      <c r="O363" s="2" t="s">
        <v>595</v>
      </c>
      <c r="P363" s="21" t="s">
        <v>596</v>
      </c>
      <c r="Q363" s="25" t="s">
        <v>27</v>
      </c>
      <c r="R363" s="21" t="s">
        <v>597</v>
      </c>
      <c r="S363" s="104"/>
      <c r="T363" s="100" t="s">
        <v>1118</v>
      </c>
      <c r="U363" s="101" t="s">
        <v>1119</v>
      </c>
      <c r="V363" s="101" t="s">
        <v>1119</v>
      </c>
      <c r="W363" s="105" t="s">
        <v>1120</v>
      </c>
      <c r="X363" s="105" t="s">
        <v>1115</v>
      </c>
      <c r="Y363" s="81" t="str">
        <f t="shared" si="39"/>
        <v>INDEFINIDA</v>
      </c>
      <c r="Z363" s="30" t="str">
        <f t="shared" si="40"/>
        <v>CLASIFICADA</v>
      </c>
      <c r="AA363" s="29" t="str">
        <f t="shared" si="38"/>
        <v>TOTAL</v>
      </c>
      <c r="AB363" s="30" t="str">
        <f>IFERROR(VLOOKUP(W363,BD!$G$6:$H$8,2,0),"PENDIENTE TIPO DE INFORMACIÓN CONTENIDA")</f>
        <v>Art. 18, Ley 1712 de 2014. Num. c: Los secretos comerciales, industriales y profesionales.</v>
      </c>
      <c r="AC363" s="30" t="str">
        <f>IFERROR(VLOOKUP(#REF!,BD!$K$6:$L$8,2,0),"NO APLICA")</f>
        <v>NO APLICA</v>
      </c>
      <c r="AD363" s="58" t="str">
        <f t="shared" si="41"/>
        <v>Ley 256 de 1996 (Normas sobre competencia desleal). Artículo 16: Violación de Secretos.</v>
      </c>
    </row>
    <row r="364" spans="1:30" ht="90" x14ac:dyDescent="0.2">
      <c r="A364" s="43">
        <v>358</v>
      </c>
      <c r="B364" s="10" t="s">
        <v>969</v>
      </c>
      <c r="C364" s="3" t="s">
        <v>593</v>
      </c>
      <c r="D364" s="12" t="s">
        <v>484</v>
      </c>
      <c r="E364" s="26" t="str">
        <f>IF(F364=BD!$C$12,'Matriz Final'!D364,IF(F364=BD!$C$13,"CUSTODIO",IF(F364=BD!$C$14,"DTI",IF(F364=BD!$C$15,D364&amp;"/ CUSTODIO",IF(F364=BD!$C$16,D364&amp;"/ CUSTODIO / DTI")))))</f>
        <v>DTI</v>
      </c>
      <c r="F364" s="12" t="s">
        <v>1142</v>
      </c>
      <c r="G364" s="12" t="s">
        <v>484</v>
      </c>
      <c r="H364" s="51" t="b">
        <f>IF(F364=BD!$C$13,"X",IF(F364=BD!$C$15,"X",IF(F364=BD!$C$16,"X")))</f>
        <v>0</v>
      </c>
      <c r="I364" s="85" t="s">
        <v>1137</v>
      </c>
      <c r="J364" s="87"/>
      <c r="K364" s="13" t="s">
        <v>25</v>
      </c>
      <c r="L364" s="2" t="s">
        <v>489</v>
      </c>
      <c r="M364" s="2" t="s">
        <v>971</v>
      </c>
      <c r="N364" s="2"/>
      <c r="O364" s="2" t="s">
        <v>595</v>
      </c>
      <c r="P364" s="21" t="s">
        <v>596</v>
      </c>
      <c r="Q364" s="25" t="s">
        <v>27</v>
      </c>
      <c r="R364" s="21" t="s">
        <v>972</v>
      </c>
      <c r="S364" s="112"/>
      <c r="T364" s="100" t="s">
        <v>1118</v>
      </c>
      <c r="U364" s="101" t="s">
        <v>1119</v>
      </c>
      <c r="V364" s="101" t="s">
        <v>1119</v>
      </c>
      <c r="W364" s="105" t="s">
        <v>1120</v>
      </c>
      <c r="X364" s="105" t="s">
        <v>1115</v>
      </c>
      <c r="Y364" s="62" t="str">
        <f t="shared" si="39"/>
        <v>INDEFINIDA</v>
      </c>
      <c r="Z364" s="30" t="str">
        <f t="shared" si="40"/>
        <v>CLASIFICADA</v>
      </c>
      <c r="AA364" s="29" t="str">
        <f t="shared" si="38"/>
        <v>TOTAL</v>
      </c>
      <c r="AB364" s="30" t="str">
        <f>IFERROR(VLOOKUP(W364,BD!$G$6:$H$8,2,0),"PENDIENTE TIPO DE INFORMACIÓN CONTENIDA")</f>
        <v>Art. 18, Ley 1712 de 2014. Num. c: Los secretos comerciales, industriales y profesionales.</v>
      </c>
      <c r="AC364" s="30" t="str">
        <f>IFERROR(VLOOKUP(#REF!,BD!$K$6:$L$8,2,0),"NO APLICA")</f>
        <v>NO APLICA</v>
      </c>
      <c r="AD364" s="58" t="str">
        <f t="shared" si="41"/>
        <v>Ley 256 de 1996 (Normas sobre competencia desleal). Artículo 16: Violación de Secretos.</v>
      </c>
    </row>
    <row r="365" spans="1:30" ht="90.75" thickBot="1" x14ac:dyDescent="0.25">
      <c r="A365" s="43">
        <v>359</v>
      </c>
      <c r="B365" s="10" t="s">
        <v>969</v>
      </c>
      <c r="C365" s="3" t="s">
        <v>593</v>
      </c>
      <c r="D365" s="12" t="s">
        <v>484</v>
      </c>
      <c r="E365" s="26" t="str">
        <f>IF(F365=BD!$C$12,'Matriz Final'!D365,IF(F365=BD!$C$13,"CUSTODIO",IF(F365=BD!$C$14,"DTI",IF(F365=BD!$C$15,D365&amp;"/ CUSTODIO",IF(F365=BD!$C$16,D365&amp;"/ CUSTODIO / DTI")))))</f>
        <v>DTI</v>
      </c>
      <c r="F365" s="12" t="s">
        <v>1142</v>
      </c>
      <c r="G365" s="12" t="s">
        <v>484</v>
      </c>
      <c r="H365" s="51" t="b">
        <f>IF(F365=BD!$C$13,"X",IF(F365=BD!$C$15,"X",IF(F365=BD!$C$16,"X")))</f>
        <v>0</v>
      </c>
      <c r="I365" s="85" t="s">
        <v>1137</v>
      </c>
      <c r="J365" s="87"/>
      <c r="K365" s="13" t="s">
        <v>20</v>
      </c>
      <c r="L365" s="21" t="s">
        <v>485</v>
      </c>
      <c r="M365" s="21" t="s">
        <v>973</v>
      </c>
      <c r="N365" s="2"/>
      <c r="O365" s="2" t="s">
        <v>595</v>
      </c>
      <c r="P365" s="21" t="s">
        <v>596</v>
      </c>
      <c r="Q365" s="25" t="s">
        <v>212</v>
      </c>
      <c r="R365" s="21" t="s">
        <v>597</v>
      </c>
      <c r="S365" s="104"/>
      <c r="T365" s="100" t="s">
        <v>1118</v>
      </c>
      <c r="U365" s="101" t="s">
        <v>1119</v>
      </c>
      <c r="V365" s="101" t="s">
        <v>1119</v>
      </c>
      <c r="W365" s="105" t="s">
        <v>1120</v>
      </c>
      <c r="X365" s="105" t="s">
        <v>1115</v>
      </c>
      <c r="Y365" s="62" t="str">
        <f t="shared" si="39"/>
        <v>INDEFINIDA</v>
      </c>
      <c r="Z365" s="30" t="str">
        <f t="shared" si="40"/>
        <v>CLASIFICADA</v>
      </c>
      <c r="AA365" s="29" t="str">
        <f t="shared" si="38"/>
        <v>TOTAL</v>
      </c>
      <c r="AB365" s="30" t="str">
        <f>IFERROR(VLOOKUP(W365,BD!$G$6:$H$8,2,0),"PENDIENTE TIPO DE INFORMACIÓN CONTENIDA")</f>
        <v>Art. 18, Ley 1712 de 2014. Num. c: Los secretos comerciales, industriales y profesionales.</v>
      </c>
      <c r="AC365" s="30" t="str">
        <f>IFERROR(VLOOKUP(#REF!,BD!$K$6:$L$8,2,0),"NO APLICA")</f>
        <v>NO APLICA</v>
      </c>
      <c r="AD365" s="58" t="str">
        <f t="shared" si="41"/>
        <v>Ley 256 de 1996 (Normas sobre competencia desleal). Artículo 16: Violación de Secretos.</v>
      </c>
    </row>
    <row r="366" spans="1:30" ht="90.75" thickBot="1" x14ac:dyDescent="0.25">
      <c r="A366" s="43">
        <v>360</v>
      </c>
      <c r="B366" s="10" t="s">
        <v>969</v>
      </c>
      <c r="C366" s="3" t="s">
        <v>593</v>
      </c>
      <c r="D366" s="12" t="s">
        <v>484</v>
      </c>
      <c r="E366" s="26" t="str">
        <f>IF(F366=BD!$C$12,'Matriz Final'!D366,IF(F366=BD!$C$13,"CUSTODIO",IF(F366=BD!$C$14,"DTI",IF(F366=BD!$C$15,D366&amp;"/ CUSTODIO",IF(F366=BD!$C$16,D366&amp;"/ CUSTODIO / DTI")))))</f>
        <v>DTI</v>
      </c>
      <c r="F366" s="12" t="s">
        <v>1142</v>
      </c>
      <c r="G366" s="12" t="s">
        <v>484</v>
      </c>
      <c r="H366" s="51" t="b">
        <f>IF(F366=BD!$C$13,"X",IF(F366=BD!$C$15,"X",IF(F366=BD!$C$16,"X")))</f>
        <v>0</v>
      </c>
      <c r="I366" s="85" t="s">
        <v>1140</v>
      </c>
      <c r="J366" s="94" t="s">
        <v>1164</v>
      </c>
      <c r="K366" s="13" t="s">
        <v>20</v>
      </c>
      <c r="L366" s="21" t="s">
        <v>486</v>
      </c>
      <c r="M366" s="21" t="s">
        <v>974</v>
      </c>
      <c r="N366" s="2"/>
      <c r="O366" s="2" t="s">
        <v>595</v>
      </c>
      <c r="P366" s="21" t="s">
        <v>596</v>
      </c>
      <c r="Q366" s="25" t="s">
        <v>212</v>
      </c>
      <c r="R366" s="21" t="s">
        <v>597</v>
      </c>
      <c r="S366" s="104">
        <v>2021</v>
      </c>
      <c r="T366" s="100" t="s">
        <v>1118</v>
      </c>
      <c r="U366" s="101" t="s">
        <v>1119</v>
      </c>
      <c r="V366" s="100" t="s">
        <v>1119</v>
      </c>
      <c r="W366" s="106" t="s">
        <v>1120</v>
      </c>
      <c r="X366" s="105" t="s">
        <v>1115</v>
      </c>
      <c r="Y366" s="62" t="str">
        <f t="shared" si="39"/>
        <v>INDEFINIDA</v>
      </c>
      <c r="Z366" s="30" t="str">
        <f t="shared" si="40"/>
        <v>CLASIFICADA</v>
      </c>
      <c r="AA366" s="29" t="str">
        <f t="shared" si="38"/>
        <v>TOTAL</v>
      </c>
      <c r="AB366" s="30" t="str">
        <f>IFERROR(VLOOKUP(W366,BD!$G$6:$H$8,2,0),"PENDIENTE TIPO DE INFORMACIÓN CONTENIDA")</f>
        <v>Art. 18, Ley 1712 de 2014. Num. c: Los secretos comerciales, industriales y profesionales.</v>
      </c>
      <c r="AC366" s="30" t="str">
        <f>IFERROR(VLOOKUP(#REF!,BD!$K$6:$L$8,2,0),"NO APLICA")</f>
        <v>NO APLICA</v>
      </c>
      <c r="AD366" s="58" t="str">
        <f t="shared" si="41"/>
        <v>Ley 256 de 1996 (Normas sobre competencia desleal). Artículo 16: Violación de Secretos.</v>
      </c>
    </row>
    <row r="367" spans="1:30" ht="90" x14ac:dyDescent="0.2">
      <c r="A367" s="43">
        <v>361</v>
      </c>
      <c r="B367" s="10" t="s">
        <v>969</v>
      </c>
      <c r="C367" s="3" t="s">
        <v>593</v>
      </c>
      <c r="D367" s="12" t="s">
        <v>484</v>
      </c>
      <c r="E367" s="26" t="str">
        <f>IF(F367=BD!$C$12,'Matriz Final'!D367,IF(F367=BD!$C$13,"CUSTODIO",IF(F367=BD!$C$14,"DTI",IF(F367=BD!$C$15,D367&amp;"/ CUSTODIO",IF(F367=BD!$C$16,D367&amp;"/ CUSTODIO / DTI")))))</f>
        <v>DTI</v>
      </c>
      <c r="F367" s="12" t="s">
        <v>1142</v>
      </c>
      <c r="G367" s="12" t="s">
        <v>484</v>
      </c>
      <c r="H367" s="51" t="b">
        <f>IF(F367=BD!$C$13,"X",IF(F367=BD!$C$15,"X",IF(F367=BD!$C$16,"X")))</f>
        <v>0</v>
      </c>
      <c r="I367" s="85" t="s">
        <v>1137</v>
      </c>
      <c r="J367" s="87"/>
      <c r="K367" s="13" t="s">
        <v>20</v>
      </c>
      <c r="L367" s="21" t="s">
        <v>487</v>
      </c>
      <c r="M367" s="21" t="s">
        <v>975</v>
      </c>
      <c r="N367" s="2"/>
      <c r="O367" s="2" t="s">
        <v>595</v>
      </c>
      <c r="P367" s="21" t="s">
        <v>596</v>
      </c>
      <c r="Q367" s="25" t="s">
        <v>212</v>
      </c>
      <c r="R367" s="21" t="s">
        <v>597</v>
      </c>
      <c r="S367" s="104"/>
      <c r="T367" s="100" t="s">
        <v>1118</v>
      </c>
      <c r="U367" s="101" t="s">
        <v>1119</v>
      </c>
      <c r="V367" s="101" t="s">
        <v>1119</v>
      </c>
      <c r="W367" s="105" t="s">
        <v>1120</v>
      </c>
      <c r="X367" s="105" t="s">
        <v>1115</v>
      </c>
      <c r="Y367" s="62" t="str">
        <f t="shared" si="39"/>
        <v>INDEFINIDA</v>
      </c>
      <c r="Z367" s="30" t="str">
        <f t="shared" si="40"/>
        <v>CLASIFICADA</v>
      </c>
      <c r="AA367" s="29" t="str">
        <f t="shared" si="38"/>
        <v>TOTAL</v>
      </c>
      <c r="AB367" s="30" t="str">
        <f>IFERROR(VLOOKUP(W367,BD!$G$6:$H$8,2,0),"PENDIENTE TIPO DE INFORMACIÓN CONTENIDA")</f>
        <v>Art. 18, Ley 1712 de 2014. Num. c: Los secretos comerciales, industriales y profesionales.</v>
      </c>
      <c r="AC367" s="30" t="str">
        <f>IFERROR(VLOOKUP(#REF!,BD!$K$6:$L$8,2,0),"NO APLICA")</f>
        <v>NO APLICA</v>
      </c>
      <c r="AD367" s="58" t="str">
        <f t="shared" si="41"/>
        <v>Ley 256 de 1996 (Normas sobre competencia desleal). Artículo 16: Violación de Secretos.</v>
      </c>
    </row>
    <row r="368" spans="1:30" ht="108" x14ac:dyDescent="0.2">
      <c r="A368" s="43">
        <v>362</v>
      </c>
      <c r="B368" s="10" t="s">
        <v>976</v>
      </c>
      <c r="C368" s="3" t="s">
        <v>593</v>
      </c>
      <c r="D368" s="12" t="s">
        <v>400</v>
      </c>
      <c r="E368" s="26" t="str">
        <f>IF(F368=BD!$C$12,'Matriz Final'!D368,IF(F368=BD!$C$13,"CUSTODIO",IF(F368=BD!$C$14,"DTI",IF(F368=BD!$C$15,D368&amp;"/ CUSTODIO",IF(F368=BD!$C$16,D368&amp;"/ CUSTODIO / DTI")))))</f>
        <v>DTI</v>
      </c>
      <c r="F368" s="12" t="s">
        <v>1142</v>
      </c>
      <c r="G368" s="12" t="s">
        <v>400</v>
      </c>
      <c r="H368" s="51" t="b">
        <f>IF(F368=BD!$C$13,"X",IF(F368=BD!$C$15,"X",IF(F368=BD!$C$16,"X")))</f>
        <v>0</v>
      </c>
      <c r="I368" s="85" t="s">
        <v>1140</v>
      </c>
      <c r="J368" s="87" t="s">
        <v>1165</v>
      </c>
      <c r="K368" s="13" t="s">
        <v>10</v>
      </c>
      <c r="L368" s="21" t="s">
        <v>402</v>
      </c>
      <c r="M368" s="21" t="s">
        <v>977</v>
      </c>
      <c r="N368" s="2"/>
      <c r="O368" s="2" t="s">
        <v>595</v>
      </c>
      <c r="P368" s="21" t="s">
        <v>596</v>
      </c>
      <c r="Q368" s="25" t="s">
        <v>91</v>
      </c>
      <c r="R368" s="21" t="s">
        <v>597</v>
      </c>
      <c r="S368" s="104">
        <v>2011</v>
      </c>
      <c r="T368" s="100" t="s">
        <v>1118</v>
      </c>
      <c r="U368" s="101" t="s">
        <v>1119</v>
      </c>
      <c r="V368" s="100" t="s">
        <v>1119</v>
      </c>
      <c r="W368" s="106" t="s">
        <v>1120</v>
      </c>
      <c r="X368" s="105" t="s">
        <v>1115</v>
      </c>
      <c r="Y368" s="62" t="str">
        <f t="shared" si="39"/>
        <v>INDEFINIDA</v>
      </c>
      <c r="Z368" s="30" t="str">
        <f t="shared" si="40"/>
        <v>CLASIFICADA</v>
      </c>
      <c r="AA368" s="29" t="str">
        <f t="shared" si="38"/>
        <v>TOTAL</v>
      </c>
      <c r="AB368" s="30" t="str">
        <f>IFERROR(VLOOKUP(W368,BD!$G$6:$H$8,2,0),"PENDIENTE TIPO DE INFORMACIÓN CONTENIDA")</f>
        <v>Art. 18, Ley 1712 de 2014. Num. c: Los secretos comerciales, industriales y profesionales.</v>
      </c>
      <c r="AC368" s="30" t="str">
        <f>IFERROR(VLOOKUP(#REF!,BD!$K$6:$L$8,2,0),"NO APLICA")</f>
        <v>NO APLICA</v>
      </c>
      <c r="AD368" s="58" t="str">
        <f t="shared" si="41"/>
        <v>Ley 256 de 1996 (Normas sobre competencia desleal). Artículo 16: Violación de Secretos.</v>
      </c>
    </row>
    <row r="369" spans="1:30" ht="108" x14ac:dyDescent="0.2">
      <c r="A369" s="43">
        <v>363</v>
      </c>
      <c r="B369" s="10" t="s">
        <v>978</v>
      </c>
      <c r="C369" s="3" t="s">
        <v>593</v>
      </c>
      <c r="D369" s="12" t="s">
        <v>400</v>
      </c>
      <c r="E369" s="26" t="str">
        <f>IF(F369=BD!$C$12,'Matriz Final'!D369,IF(F369=BD!$C$13,"CUSTODIO",IF(F369=BD!$C$14,"DTI",IF(F369=BD!$C$15,D369&amp;"/ CUSTODIO",IF(F369=BD!$C$16,D369&amp;"/ CUSTODIO / DTI")))))</f>
        <v>DTI</v>
      </c>
      <c r="F369" s="12" t="s">
        <v>1142</v>
      </c>
      <c r="G369" s="12" t="s">
        <v>400</v>
      </c>
      <c r="H369" s="51" t="b">
        <f>IF(F369=BD!$C$13,"X",IF(F369=BD!$C$15,"X",IF(F369=BD!$C$16,"X")))</f>
        <v>0</v>
      </c>
      <c r="I369" s="85" t="s">
        <v>1140</v>
      </c>
      <c r="J369" s="87" t="s">
        <v>1165</v>
      </c>
      <c r="K369" s="13" t="s">
        <v>195</v>
      </c>
      <c r="L369" s="21" t="s">
        <v>401</v>
      </c>
      <c r="M369" s="21" t="s">
        <v>979</v>
      </c>
      <c r="N369" s="2"/>
      <c r="O369" s="2" t="s">
        <v>595</v>
      </c>
      <c r="P369" s="21" t="s">
        <v>596</v>
      </c>
      <c r="Q369" s="25" t="s">
        <v>194</v>
      </c>
      <c r="R369" s="21" t="s">
        <v>597</v>
      </c>
      <c r="S369" s="104">
        <v>2011</v>
      </c>
      <c r="T369" s="100" t="s">
        <v>1109</v>
      </c>
      <c r="U369" s="101" t="s">
        <v>1119</v>
      </c>
      <c r="V369" s="100" t="s">
        <v>1119</v>
      </c>
      <c r="W369" s="106" t="s">
        <v>1120</v>
      </c>
      <c r="X369" s="105" t="s">
        <v>1115</v>
      </c>
      <c r="Y369" s="62" t="str">
        <f t="shared" si="39"/>
        <v>INDEFINIDA</v>
      </c>
      <c r="Z369" s="30" t="str">
        <f t="shared" si="40"/>
        <v>CLASIFICADA</v>
      </c>
      <c r="AA369" s="29" t="str">
        <f t="shared" si="38"/>
        <v>TOTAL</v>
      </c>
      <c r="AB369" s="30" t="str">
        <f>IFERROR(VLOOKUP(W369,BD!$G$6:$H$8,2,0),"PENDIENTE TIPO DE INFORMACIÓN CONTENIDA")</f>
        <v>Art. 18, Ley 1712 de 2014. Num. c: Los secretos comerciales, industriales y profesionales.</v>
      </c>
      <c r="AC369" s="30" t="str">
        <f>IFERROR(VLOOKUP(#REF!,BD!$K$6:$L$8,2,0),"NO APLICA")</f>
        <v>NO APLICA</v>
      </c>
      <c r="AD369" s="58" t="str">
        <f t="shared" si="41"/>
        <v>Ley 256 de 1996 (Normas sobre competencia desleal). Artículo 16: Violación de Secretos.</v>
      </c>
    </row>
    <row r="370" spans="1:30" ht="108" x14ac:dyDescent="0.2">
      <c r="A370" s="43">
        <v>364</v>
      </c>
      <c r="B370" s="10" t="s">
        <v>980</v>
      </c>
      <c r="C370" s="3" t="s">
        <v>593</v>
      </c>
      <c r="D370" s="12" t="s">
        <v>400</v>
      </c>
      <c r="E370" s="26" t="str">
        <f>IF(F370=BD!$C$12,'Matriz Final'!D370,IF(F370=BD!$C$13,"CUSTODIO",IF(F370=BD!$C$14,"DTI",IF(F370=BD!$C$15,D370&amp;"/ CUSTODIO",IF(F370=BD!$C$16,D370&amp;"/ CUSTODIO / DTI")))))</f>
        <v>DTI</v>
      </c>
      <c r="F370" s="12" t="s">
        <v>1142</v>
      </c>
      <c r="G370" s="12" t="s">
        <v>400</v>
      </c>
      <c r="H370" s="51" t="b">
        <f>IF(F370=BD!$C$13,"X",IF(F370=BD!$C$15,"X",IF(F370=BD!$C$16,"X")))</f>
        <v>0</v>
      </c>
      <c r="I370" s="85" t="s">
        <v>1140</v>
      </c>
      <c r="J370" s="87" t="s">
        <v>1165</v>
      </c>
      <c r="K370" s="13" t="s">
        <v>173</v>
      </c>
      <c r="L370" s="21" t="s">
        <v>403</v>
      </c>
      <c r="M370" s="21" t="s">
        <v>981</v>
      </c>
      <c r="N370" s="2"/>
      <c r="O370" s="2" t="s">
        <v>595</v>
      </c>
      <c r="P370" s="21" t="s">
        <v>596</v>
      </c>
      <c r="Q370" s="25" t="s">
        <v>172</v>
      </c>
      <c r="R370" s="21" t="s">
        <v>597</v>
      </c>
      <c r="S370" s="104"/>
      <c r="T370" s="100"/>
      <c r="U370" s="101"/>
      <c r="V370" s="100"/>
      <c r="W370" s="105"/>
      <c r="X370" s="118"/>
      <c r="Y370" s="62" t="str">
        <f t="shared" si="39"/>
        <v>NO APLICA</v>
      </c>
      <c r="Z370" s="30" t="str">
        <f t="shared" si="40"/>
        <v>PENDIENTE CLASIFICAR POR CONFIDENCIALIDAD</v>
      </c>
      <c r="AA370" s="29" t="str">
        <f t="shared" si="38"/>
        <v>NO APLICA</v>
      </c>
      <c r="AB370" s="30" t="str">
        <f>IFERROR(VLOOKUP(W370,BD!$G$6:$H$8,2,0),"PENDIENTE TIPO DE INFORMACIÓN CONTENIDA")</f>
        <v>PENDIENTE TIPO DE INFORMACIÓN CONTENIDA</v>
      </c>
      <c r="AC370" s="30" t="str">
        <f>IFERROR(VLOOKUP(#REF!,BD!$K$6:$L$8,2,0),"NO APLICA")</f>
        <v>NO APLICA</v>
      </c>
      <c r="AD370" s="58" t="str">
        <f t="shared" si="41"/>
        <v>NO APLICA</v>
      </c>
    </row>
    <row r="371" spans="1:30" ht="101.25" x14ac:dyDescent="0.2">
      <c r="A371" s="43">
        <v>365</v>
      </c>
      <c r="B371" s="11" t="s">
        <v>982</v>
      </c>
      <c r="C371" s="3" t="s">
        <v>593</v>
      </c>
      <c r="D371" s="12" t="s">
        <v>446</v>
      </c>
      <c r="E371" s="26" t="str">
        <f>IF(F371=BD!$C$12,'Matriz Final'!D371,IF(F371=BD!$C$13,"CUSTODIO",IF(F371=BD!$C$14,"DTI",IF(F371=BD!$C$15,D371&amp;"/ CUSTODIO",IF(F371=BD!$C$16,D371&amp;"/ CUSTODIO / DTI")))))</f>
        <v>DTI</v>
      </c>
      <c r="F371" s="12" t="s">
        <v>1142</v>
      </c>
      <c r="G371" s="12" t="s">
        <v>446</v>
      </c>
      <c r="H371" s="51" t="b">
        <f>IF(F371=BD!$C$13,"X",IF(F371=BD!$C$15,"X",IF(F371=BD!$C$16,"X")))</f>
        <v>0</v>
      </c>
      <c r="I371" s="85" t="s">
        <v>1137</v>
      </c>
      <c r="J371" s="87"/>
      <c r="K371" s="13" t="s">
        <v>173</v>
      </c>
      <c r="L371" s="21" t="s">
        <v>449</v>
      </c>
      <c r="M371" s="21" t="s">
        <v>983</v>
      </c>
      <c r="N371" s="2"/>
      <c r="O371" s="2" t="s">
        <v>595</v>
      </c>
      <c r="P371" s="21" t="s">
        <v>596</v>
      </c>
      <c r="Q371" s="25" t="s">
        <v>172</v>
      </c>
      <c r="R371" s="21" t="s">
        <v>597</v>
      </c>
      <c r="S371" s="104"/>
      <c r="T371" s="100" t="s">
        <v>1118</v>
      </c>
      <c r="U371" s="101" t="s">
        <v>1119</v>
      </c>
      <c r="V371" s="101" t="s">
        <v>1119</v>
      </c>
      <c r="W371" s="105" t="s">
        <v>1120</v>
      </c>
      <c r="X371" s="105" t="s">
        <v>1115</v>
      </c>
      <c r="Y371" s="62" t="str">
        <f t="shared" si="39"/>
        <v>INDEFINIDA</v>
      </c>
      <c r="Z371" s="30" t="str">
        <f t="shared" si="40"/>
        <v>CLASIFICADA</v>
      </c>
      <c r="AA371" s="29" t="str">
        <f t="shared" si="38"/>
        <v>TOTAL</v>
      </c>
      <c r="AB371" s="30" t="str">
        <f>IFERROR(VLOOKUP(W371,BD!$G$6:$H$8,2,0),"PENDIENTE TIPO DE INFORMACIÓN CONTENIDA")</f>
        <v>Art. 18, Ley 1712 de 2014. Num. c: Los secretos comerciales, industriales y profesionales.</v>
      </c>
      <c r="AC371" s="30" t="str">
        <f>IFERROR(VLOOKUP(#REF!,BD!$K$6:$L$8,2,0),"NO APLICA")</f>
        <v>NO APLICA</v>
      </c>
      <c r="AD371" s="58" t="str">
        <f t="shared" si="41"/>
        <v>Ley 256 de 1996 (Normas sobre competencia desleal). Artículo 16: Violación de Secretos.</v>
      </c>
    </row>
    <row r="372" spans="1:30" ht="90" x14ac:dyDescent="0.2">
      <c r="A372" s="43">
        <v>366</v>
      </c>
      <c r="B372" s="11" t="s">
        <v>984</v>
      </c>
      <c r="C372" s="3" t="s">
        <v>593</v>
      </c>
      <c r="D372" s="12" t="s">
        <v>446</v>
      </c>
      <c r="E372" s="26" t="str">
        <f>IF(F372=BD!$C$12,'Matriz Final'!D372,IF(F372=BD!$C$13,"CUSTODIO",IF(F372=BD!$C$14,"DTI",IF(F372=BD!$C$15,D372&amp;"/ CUSTODIO",IF(F372=BD!$C$16,D372&amp;"/ CUSTODIO / DTI")))))</f>
        <v>DTI</v>
      </c>
      <c r="F372" s="12" t="s">
        <v>1142</v>
      </c>
      <c r="G372" s="12" t="s">
        <v>446</v>
      </c>
      <c r="H372" s="51" t="b">
        <f>IF(F372=BD!$C$13,"X",IF(F372=BD!$C$15,"X",IF(F372=BD!$C$16,"X")))</f>
        <v>0</v>
      </c>
      <c r="I372" s="85" t="s">
        <v>1140</v>
      </c>
      <c r="J372" s="87" t="s">
        <v>1190</v>
      </c>
      <c r="K372" s="13" t="s">
        <v>10</v>
      </c>
      <c r="L372" s="21" t="s">
        <v>447</v>
      </c>
      <c r="M372" s="21" t="s">
        <v>607</v>
      </c>
      <c r="N372" s="2"/>
      <c r="O372" s="2" t="s">
        <v>595</v>
      </c>
      <c r="P372" s="21" t="s">
        <v>596</v>
      </c>
      <c r="Q372" s="25" t="s">
        <v>91</v>
      </c>
      <c r="R372" s="21" t="s">
        <v>597</v>
      </c>
      <c r="S372" s="104"/>
      <c r="T372" s="100" t="s">
        <v>1118</v>
      </c>
      <c r="U372" s="101" t="s">
        <v>1119</v>
      </c>
      <c r="V372" s="101" t="s">
        <v>1119</v>
      </c>
      <c r="W372" s="105" t="s">
        <v>1120</v>
      </c>
      <c r="X372" s="105" t="s">
        <v>1115</v>
      </c>
      <c r="Y372" s="62" t="str">
        <f t="shared" si="39"/>
        <v>INDEFINIDA</v>
      </c>
      <c r="Z372" s="30" t="str">
        <f t="shared" si="40"/>
        <v>CLASIFICADA</v>
      </c>
      <c r="AA372" s="29" t="str">
        <f t="shared" si="38"/>
        <v>TOTAL</v>
      </c>
      <c r="AB372" s="30" t="str">
        <f>IFERROR(VLOOKUP(W372,BD!$G$6:$H$8,2,0),"PENDIENTE TIPO DE INFORMACIÓN CONTENIDA")</f>
        <v>Art. 18, Ley 1712 de 2014. Num. c: Los secretos comerciales, industriales y profesionales.</v>
      </c>
      <c r="AC372" s="30" t="str">
        <f>IFERROR(VLOOKUP(#REF!,BD!$K$6:$L$8,2,0),"NO APLICA")</f>
        <v>NO APLICA</v>
      </c>
      <c r="AD372" s="58" t="str">
        <f t="shared" si="41"/>
        <v>Ley 256 de 1996 (Normas sobre competencia desleal). Artículo 16: Violación de Secretos.</v>
      </c>
    </row>
    <row r="373" spans="1:30" ht="101.25" x14ac:dyDescent="0.2">
      <c r="A373" s="43">
        <v>367</v>
      </c>
      <c r="B373" s="11" t="s">
        <v>982</v>
      </c>
      <c r="C373" s="3" t="s">
        <v>593</v>
      </c>
      <c r="D373" s="12" t="s">
        <v>446</v>
      </c>
      <c r="E373" s="26" t="str">
        <f>IF(F373=BD!$C$12,'Matriz Final'!D373,IF(F373=BD!$C$13,"CUSTODIO",IF(F373=BD!$C$14,"DTI",IF(F373=BD!$C$15,D373&amp;"/ CUSTODIO",IF(F373=BD!$C$16,D373&amp;"/ CUSTODIO / DTI")))))</f>
        <v>DTI</v>
      </c>
      <c r="F373" s="12" t="s">
        <v>1142</v>
      </c>
      <c r="G373" s="12" t="s">
        <v>446</v>
      </c>
      <c r="H373" s="51" t="b">
        <f>IF(F373=BD!$C$13,"X",IF(F373=BD!$C$15,"X",IF(F373=BD!$C$16,"X")))</f>
        <v>0</v>
      </c>
      <c r="I373" s="85" t="s">
        <v>1140</v>
      </c>
      <c r="J373" s="98" t="s">
        <v>1166</v>
      </c>
      <c r="K373" s="13" t="s">
        <v>10</v>
      </c>
      <c r="L373" s="21" t="s">
        <v>448</v>
      </c>
      <c r="M373" s="21" t="s">
        <v>607</v>
      </c>
      <c r="N373" s="2"/>
      <c r="O373" s="2" t="s">
        <v>595</v>
      </c>
      <c r="P373" s="21" t="s">
        <v>596</v>
      </c>
      <c r="Q373" s="25" t="s">
        <v>91</v>
      </c>
      <c r="R373" s="21" t="s">
        <v>597</v>
      </c>
      <c r="S373" s="104"/>
      <c r="T373" s="100"/>
      <c r="U373" s="101"/>
      <c r="V373" s="100"/>
      <c r="W373" s="105"/>
      <c r="X373" s="118"/>
      <c r="Y373" s="62" t="str">
        <f t="shared" si="39"/>
        <v>NO APLICA</v>
      </c>
      <c r="Z373" s="30" t="str">
        <f t="shared" si="40"/>
        <v>PENDIENTE CLASIFICAR POR CONFIDENCIALIDAD</v>
      </c>
      <c r="AA373" s="29" t="str">
        <f t="shared" si="38"/>
        <v>NO APLICA</v>
      </c>
      <c r="AB373" s="30" t="str">
        <f>IFERROR(VLOOKUP(W373,BD!$G$6:$H$8,2,0),"PENDIENTE TIPO DE INFORMACIÓN CONTENIDA")</f>
        <v>PENDIENTE TIPO DE INFORMACIÓN CONTENIDA</v>
      </c>
      <c r="AC373" s="30" t="str">
        <f>IFERROR(VLOOKUP(#REF!,BD!$K$6:$L$8,2,0),"NO APLICA")</f>
        <v>NO APLICA</v>
      </c>
      <c r="AD373" s="58" t="str">
        <f t="shared" si="41"/>
        <v>NO APLICA</v>
      </c>
    </row>
    <row r="374" spans="1:30" ht="90" x14ac:dyDescent="0.2">
      <c r="A374" s="43">
        <v>368</v>
      </c>
      <c r="B374" s="10" t="s">
        <v>985</v>
      </c>
      <c r="C374" s="3" t="s">
        <v>593</v>
      </c>
      <c r="D374" s="12" t="s">
        <v>459</v>
      </c>
      <c r="E374" s="26" t="str">
        <f>IF(F374=BD!$C$12,'Matriz Final'!D374,IF(F374=BD!$C$13,"CUSTODIO",IF(F374=BD!$C$14,"DTI",IF(F374=BD!$C$15,D374&amp;"/ CUSTODIO",IF(F374=BD!$C$16,D374&amp;"/ CUSTODIO / DTI")))))</f>
        <v>DTI</v>
      </c>
      <c r="F374" s="12" t="s">
        <v>1142</v>
      </c>
      <c r="G374" s="12" t="s">
        <v>459</v>
      </c>
      <c r="H374" s="51" t="b">
        <f>IF(F374=BD!$C$13,"X",IF(F374=BD!$C$15,"X",IF(F374=BD!$C$16,"X")))</f>
        <v>0</v>
      </c>
      <c r="I374" s="85" t="s">
        <v>1140</v>
      </c>
      <c r="J374" s="87" t="s">
        <v>1190</v>
      </c>
      <c r="K374" s="13" t="s">
        <v>10</v>
      </c>
      <c r="L374" s="21" t="s">
        <v>460</v>
      </c>
      <c r="M374" s="21" t="s">
        <v>986</v>
      </c>
      <c r="N374" s="2"/>
      <c r="O374" s="2" t="s">
        <v>595</v>
      </c>
      <c r="P374" s="21" t="s">
        <v>596</v>
      </c>
      <c r="Q374" s="25" t="s">
        <v>91</v>
      </c>
      <c r="R374" s="21" t="s">
        <v>987</v>
      </c>
      <c r="S374" s="104"/>
      <c r="T374" s="100" t="s">
        <v>1118</v>
      </c>
      <c r="U374" s="101" t="s">
        <v>1119</v>
      </c>
      <c r="V374" s="101" t="s">
        <v>1119</v>
      </c>
      <c r="W374" s="105" t="s">
        <v>1120</v>
      </c>
      <c r="X374" s="105" t="s">
        <v>1115</v>
      </c>
      <c r="Y374" s="62" t="str">
        <f t="shared" si="39"/>
        <v>INDEFINIDA</v>
      </c>
      <c r="Z374" s="30" t="str">
        <f t="shared" si="40"/>
        <v>CLASIFICADA</v>
      </c>
      <c r="AA374" s="29" t="str">
        <f t="shared" si="38"/>
        <v>TOTAL</v>
      </c>
      <c r="AB374" s="30" t="str">
        <f>IFERROR(VLOOKUP(W374,BD!$G$6:$H$8,2,0),"PENDIENTE TIPO DE INFORMACIÓN CONTENIDA")</f>
        <v>Art. 18, Ley 1712 de 2014. Num. c: Los secretos comerciales, industriales y profesionales.</v>
      </c>
      <c r="AC374" s="30" t="str">
        <f>IFERROR(VLOOKUP(#REF!,BD!$K$6:$L$8,2,0),"NO APLICA")</f>
        <v>NO APLICA</v>
      </c>
      <c r="AD374" s="58" t="str">
        <f t="shared" si="41"/>
        <v>Ley 256 de 1996 (Normas sobre competencia desleal). Artículo 16: Violación de Secretos.</v>
      </c>
    </row>
    <row r="375" spans="1:30" ht="90" x14ac:dyDescent="0.2">
      <c r="A375" s="43">
        <v>369</v>
      </c>
      <c r="B375" s="10" t="s">
        <v>985</v>
      </c>
      <c r="C375" s="3" t="s">
        <v>593</v>
      </c>
      <c r="D375" s="12" t="s">
        <v>459</v>
      </c>
      <c r="E375" s="26" t="str">
        <f>IF(F375=BD!$C$12,'Matriz Final'!D375,IF(F375=BD!$C$13,"CUSTODIO",IF(F375=BD!$C$14,"DTI",IF(F375=BD!$C$15,D375&amp;"/ CUSTODIO",IF(F375=BD!$C$16,D375&amp;"/ CUSTODIO / DTI")))))</f>
        <v>DTI</v>
      </c>
      <c r="F375" s="12" t="s">
        <v>1142</v>
      </c>
      <c r="G375" s="12" t="s">
        <v>459</v>
      </c>
      <c r="H375" s="51" t="b">
        <f>IF(F375=BD!$C$13,"X",IF(F375=BD!$C$15,"X",IF(F375=BD!$C$16,"X")))</f>
        <v>0</v>
      </c>
      <c r="I375" s="85" t="s">
        <v>1140</v>
      </c>
      <c r="J375" s="87" t="s">
        <v>1190</v>
      </c>
      <c r="K375" s="13" t="s">
        <v>10</v>
      </c>
      <c r="L375" s="21" t="s">
        <v>461</v>
      </c>
      <c r="M375" s="21" t="s">
        <v>988</v>
      </c>
      <c r="N375" s="2"/>
      <c r="O375" s="2" t="s">
        <v>595</v>
      </c>
      <c r="P375" s="21" t="s">
        <v>596</v>
      </c>
      <c r="Q375" s="25" t="s">
        <v>91</v>
      </c>
      <c r="R375" s="21" t="s">
        <v>597</v>
      </c>
      <c r="S375" s="104"/>
      <c r="T375" s="100" t="s">
        <v>1118</v>
      </c>
      <c r="U375" s="101" t="s">
        <v>1119</v>
      </c>
      <c r="V375" s="101" t="s">
        <v>1119</v>
      </c>
      <c r="W375" s="105" t="s">
        <v>1120</v>
      </c>
      <c r="X375" s="105" t="s">
        <v>1115</v>
      </c>
      <c r="Y375" s="62" t="str">
        <f t="shared" si="39"/>
        <v>INDEFINIDA</v>
      </c>
      <c r="Z375" s="30" t="str">
        <f t="shared" si="40"/>
        <v>CLASIFICADA</v>
      </c>
      <c r="AA375" s="29" t="str">
        <f t="shared" si="38"/>
        <v>TOTAL</v>
      </c>
      <c r="AB375" s="30" t="str">
        <f>IFERROR(VLOOKUP(W375,BD!$G$6:$H$8,2,0),"PENDIENTE TIPO DE INFORMACIÓN CONTENIDA")</f>
        <v>Art. 18, Ley 1712 de 2014. Num. c: Los secretos comerciales, industriales y profesionales.</v>
      </c>
      <c r="AC375" s="30" t="str">
        <f>IFERROR(VLOOKUP(#REF!,BD!$K$6:$L$8,2,0),"NO APLICA")</f>
        <v>NO APLICA</v>
      </c>
      <c r="AD375" s="58" t="str">
        <f t="shared" si="41"/>
        <v>Ley 256 de 1996 (Normas sobre competencia desleal). Artículo 16: Violación de Secretos.</v>
      </c>
    </row>
    <row r="376" spans="1:30" ht="90" x14ac:dyDescent="0.2">
      <c r="A376" s="43">
        <v>370</v>
      </c>
      <c r="B376" s="10" t="s">
        <v>985</v>
      </c>
      <c r="C376" s="3" t="s">
        <v>593</v>
      </c>
      <c r="D376" s="12" t="s">
        <v>459</v>
      </c>
      <c r="E376" s="26" t="str">
        <f>IF(F376=BD!$C$12,'Matriz Final'!D376,IF(F376=BD!$C$13,"CUSTODIO",IF(F376=BD!$C$14,"DTI",IF(F376=BD!$C$15,D376&amp;"/ CUSTODIO",IF(F376=BD!$C$16,D376&amp;"/ CUSTODIO / DTI")))))</f>
        <v>DTI</v>
      </c>
      <c r="F376" s="12" t="s">
        <v>1142</v>
      </c>
      <c r="G376" s="12" t="s">
        <v>459</v>
      </c>
      <c r="H376" s="51" t="b">
        <f>IF(F376=BD!$C$13,"X",IF(F376=BD!$C$15,"X",IF(F376=BD!$C$16,"X")))</f>
        <v>0</v>
      </c>
      <c r="I376" s="85" t="s">
        <v>1137</v>
      </c>
      <c r="J376" s="87"/>
      <c r="K376" s="13" t="s">
        <v>25</v>
      </c>
      <c r="L376" s="21" t="s">
        <v>463</v>
      </c>
      <c r="M376" s="21" t="s">
        <v>989</v>
      </c>
      <c r="N376" s="2"/>
      <c r="O376" s="2" t="s">
        <v>595</v>
      </c>
      <c r="P376" s="21" t="s">
        <v>596</v>
      </c>
      <c r="Q376" s="25" t="s">
        <v>27</v>
      </c>
      <c r="R376" s="21" t="s">
        <v>597</v>
      </c>
      <c r="S376" s="104"/>
      <c r="T376" s="100" t="s">
        <v>1118</v>
      </c>
      <c r="U376" s="101" t="s">
        <v>1119</v>
      </c>
      <c r="V376" s="101" t="s">
        <v>1119</v>
      </c>
      <c r="W376" s="105" t="s">
        <v>1120</v>
      </c>
      <c r="X376" s="105" t="s">
        <v>1115</v>
      </c>
      <c r="Y376" s="62" t="str">
        <f t="shared" si="39"/>
        <v>INDEFINIDA</v>
      </c>
      <c r="Z376" s="30" t="str">
        <f t="shared" si="40"/>
        <v>CLASIFICADA</v>
      </c>
      <c r="AA376" s="29" t="str">
        <f t="shared" si="38"/>
        <v>TOTAL</v>
      </c>
      <c r="AB376" s="30" t="str">
        <f>IFERROR(VLOOKUP(W376,BD!$G$6:$H$8,2,0),"PENDIENTE TIPO DE INFORMACIÓN CONTENIDA")</f>
        <v>Art. 18, Ley 1712 de 2014. Num. c: Los secretos comerciales, industriales y profesionales.</v>
      </c>
      <c r="AC376" s="30" t="str">
        <f>IFERROR(VLOOKUP(#REF!,BD!$K$6:$L$8,2,0),"NO APLICA")</f>
        <v>NO APLICA</v>
      </c>
      <c r="AD376" s="58" t="str">
        <f t="shared" si="41"/>
        <v>Ley 256 de 1996 (Normas sobre competencia desleal). Artículo 16: Violación de Secretos.</v>
      </c>
    </row>
    <row r="377" spans="1:30" ht="90" x14ac:dyDescent="0.2">
      <c r="A377" s="43">
        <v>371</v>
      </c>
      <c r="B377" s="10" t="s">
        <v>985</v>
      </c>
      <c r="C377" s="3" t="s">
        <v>593</v>
      </c>
      <c r="D377" s="12" t="s">
        <v>459</v>
      </c>
      <c r="E377" s="26" t="str">
        <f>IF(F377=BD!$C$12,'Matriz Final'!D377,IF(F377=BD!$C$13,"CUSTODIO",IF(F377=BD!$C$14,"DTI",IF(F377=BD!$C$15,D377&amp;"/ CUSTODIO",IF(F377=BD!$C$16,D377&amp;"/ CUSTODIO / DTI")))))</f>
        <v>DTI</v>
      </c>
      <c r="F377" s="12" t="s">
        <v>1142</v>
      </c>
      <c r="G377" s="12" t="s">
        <v>459</v>
      </c>
      <c r="H377" s="51" t="b">
        <f>IF(F377=BD!$C$13,"X",IF(F377=BD!$C$15,"X",IF(F377=BD!$C$16,"X")))</f>
        <v>0</v>
      </c>
      <c r="I377" s="85" t="s">
        <v>1137</v>
      </c>
      <c r="J377" s="87"/>
      <c r="K377" s="13" t="s">
        <v>173</v>
      </c>
      <c r="L377" s="21" t="s">
        <v>462</v>
      </c>
      <c r="M377" s="21" t="s">
        <v>990</v>
      </c>
      <c r="N377" s="2"/>
      <c r="O377" s="2" t="s">
        <v>595</v>
      </c>
      <c r="P377" s="21" t="s">
        <v>596</v>
      </c>
      <c r="Q377" s="25" t="s">
        <v>172</v>
      </c>
      <c r="R377" s="21" t="s">
        <v>597</v>
      </c>
      <c r="S377" s="104"/>
      <c r="T377" s="100" t="s">
        <v>1118</v>
      </c>
      <c r="U377" s="101" t="s">
        <v>1119</v>
      </c>
      <c r="V377" s="101" t="s">
        <v>1119</v>
      </c>
      <c r="W377" s="105" t="s">
        <v>1120</v>
      </c>
      <c r="X377" s="105" t="s">
        <v>1115</v>
      </c>
      <c r="Y377" s="62" t="str">
        <f t="shared" si="39"/>
        <v>INDEFINIDA</v>
      </c>
      <c r="Z377" s="30" t="str">
        <f t="shared" si="40"/>
        <v>CLASIFICADA</v>
      </c>
      <c r="AA377" s="29" t="str">
        <f t="shared" si="38"/>
        <v>TOTAL</v>
      </c>
      <c r="AB377" s="30" t="str">
        <f>IFERROR(VLOOKUP(W377,BD!$G$6:$H$8,2,0),"PENDIENTE TIPO DE INFORMACIÓN CONTENIDA")</f>
        <v>Art. 18, Ley 1712 de 2014. Num. c: Los secretos comerciales, industriales y profesionales.</v>
      </c>
      <c r="AC377" s="30" t="str">
        <f>IFERROR(VLOOKUP(#REF!,BD!$K$6:$L$8,2,0),"NO APLICA")</f>
        <v>NO APLICA</v>
      </c>
      <c r="AD377" s="58" t="str">
        <f t="shared" si="41"/>
        <v>Ley 256 de 1996 (Normas sobre competencia desleal). Artículo 16: Violación de Secretos.</v>
      </c>
    </row>
    <row r="378" spans="1:30" ht="102" thickBot="1" x14ac:dyDescent="0.25">
      <c r="A378" s="43">
        <v>372</v>
      </c>
      <c r="B378" s="10" t="s">
        <v>991</v>
      </c>
      <c r="C378" s="3" t="s">
        <v>593</v>
      </c>
      <c r="D378" s="12" t="s">
        <v>408</v>
      </c>
      <c r="E378" s="26" t="str">
        <f>IF(F378=BD!$C$12,'Matriz Final'!D378,IF(F378=BD!$C$13,"CUSTODIO",IF(F378=BD!$C$14,"DTI",IF(F378=BD!$C$15,D378&amp;"/ CUSTODIO",IF(F378=BD!$C$16,D378&amp;"/ CUSTODIO / DTI")))))</f>
        <v>DTI</v>
      </c>
      <c r="F378" s="12" t="s">
        <v>1142</v>
      </c>
      <c r="G378" s="12" t="s">
        <v>408</v>
      </c>
      <c r="H378" s="51" t="b">
        <f>IF(F378=BD!$C$13,"X",IF(F378=BD!$C$15,"X",IF(F378=BD!$C$16,"X")))</f>
        <v>0</v>
      </c>
      <c r="I378" s="85" t="s">
        <v>1140</v>
      </c>
      <c r="J378" s="99" t="s">
        <v>1191</v>
      </c>
      <c r="K378" s="13" t="s">
        <v>410</v>
      </c>
      <c r="L378" s="21" t="s">
        <v>411</v>
      </c>
      <c r="M378" s="21" t="s">
        <v>992</v>
      </c>
      <c r="N378" s="2"/>
      <c r="O378" s="2" t="s">
        <v>595</v>
      </c>
      <c r="P378" s="21" t="s">
        <v>596</v>
      </c>
      <c r="Q378" s="25" t="s">
        <v>409</v>
      </c>
      <c r="R378" s="21" t="s">
        <v>597</v>
      </c>
      <c r="S378" s="104">
        <v>2024</v>
      </c>
      <c r="T378" s="100" t="s">
        <v>1109</v>
      </c>
      <c r="U378" s="101" t="s">
        <v>1110</v>
      </c>
      <c r="V378" s="100" t="s">
        <v>1110</v>
      </c>
      <c r="W378" s="106" t="s">
        <v>1120</v>
      </c>
      <c r="X378" s="105" t="s">
        <v>1115</v>
      </c>
      <c r="Y378" s="62" t="str">
        <f t="shared" si="39"/>
        <v>INDEFINIDA</v>
      </c>
      <c r="Z378" s="30" t="str">
        <f t="shared" si="40"/>
        <v>CLASIFICADA</v>
      </c>
      <c r="AA378" s="29" t="str">
        <f t="shared" si="38"/>
        <v>TOTAL</v>
      </c>
      <c r="AB378" s="30" t="str">
        <f>IFERROR(VLOOKUP(W378,BD!$G$6:$H$8,2,0),"PENDIENTE TIPO DE INFORMACIÓN CONTENIDA")</f>
        <v>Art. 18, Ley 1712 de 2014. Num. c: Los secretos comerciales, industriales y profesionales.</v>
      </c>
      <c r="AC378" s="30" t="str">
        <f>IFERROR(VLOOKUP(#REF!,BD!$K$6:$L$8,2,0),"NO APLICA")</f>
        <v>NO APLICA</v>
      </c>
      <c r="AD378" s="58" t="str">
        <f t="shared" si="41"/>
        <v>Ley 256 de 1996 (Normas sobre competencia desleal). Artículo 16: Violación de Secretos.</v>
      </c>
    </row>
    <row r="379" spans="1:30" ht="156.75" thickBot="1" x14ac:dyDescent="0.25">
      <c r="A379" s="43">
        <v>373</v>
      </c>
      <c r="B379" s="10" t="s">
        <v>991</v>
      </c>
      <c r="C379" s="3" t="s">
        <v>593</v>
      </c>
      <c r="D379" s="12" t="s">
        <v>408</v>
      </c>
      <c r="E379" s="26" t="str">
        <f>IF(F379=BD!$C$12,'Matriz Final'!D379,IF(F379=BD!$C$13,"CUSTODIO",IF(F379=BD!$C$14,"DTI",IF(F379=BD!$C$15,D379&amp;"/ CUSTODIO",IF(F379=BD!$C$16,D379&amp;"/ CUSTODIO / DTI")))))</f>
        <v>DTI</v>
      </c>
      <c r="F379" s="12" t="s">
        <v>1142</v>
      </c>
      <c r="G379" s="12" t="s">
        <v>408</v>
      </c>
      <c r="H379" s="51" t="b">
        <f>IF(F379=BD!$C$13,"X",IF(F379=BD!$C$15,"X",IF(F379=BD!$C$16,"X")))</f>
        <v>0</v>
      </c>
      <c r="I379" s="85" t="s">
        <v>1140</v>
      </c>
      <c r="J379" s="89" t="s">
        <v>1192</v>
      </c>
      <c r="K379" s="13" t="s">
        <v>413</v>
      </c>
      <c r="L379" s="21" t="s">
        <v>99</v>
      </c>
      <c r="M379" s="21" t="s">
        <v>993</v>
      </c>
      <c r="N379" s="2"/>
      <c r="O379" s="2" t="s">
        <v>595</v>
      </c>
      <c r="P379" s="21" t="s">
        <v>596</v>
      </c>
      <c r="Q379" s="25" t="s">
        <v>412</v>
      </c>
      <c r="R379" s="21" t="s">
        <v>597</v>
      </c>
      <c r="S379" s="104">
        <v>2021</v>
      </c>
      <c r="T379" s="100" t="s">
        <v>1109</v>
      </c>
      <c r="U379" s="101" t="s">
        <v>1110</v>
      </c>
      <c r="V379" s="100" t="s">
        <v>1110</v>
      </c>
      <c r="W379" s="106" t="s">
        <v>1120</v>
      </c>
      <c r="X379" s="105" t="s">
        <v>1115</v>
      </c>
      <c r="Y379" s="62" t="str">
        <f t="shared" si="39"/>
        <v>INDEFINIDA</v>
      </c>
      <c r="Z379" s="30" t="str">
        <f t="shared" si="40"/>
        <v>CLASIFICADA</v>
      </c>
      <c r="AA379" s="29" t="str">
        <f t="shared" si="38"/>
        <v>TOTAL</v>
      </c>
      <c r="AB379" s="30" t="str">
        <f>IFERROR(VLOOKUP(W379,BD!$G$6:$H$8,2,0),"PENDIENTE TIPO DE INFORMACIÓN CONTENIDA")</f>
        <v>Art. 18, Ley 1712 de 2014. Num. c: Los secretos comerciales, industriales y profesionales.</v>
      </c>
      <c r="AC379" s="30" t="str">
        <f>IFERROR(VLOOKUP(#REF!,BD!$K$6:$L$8,2,0),"NO APLICA")</f>
        <v>NO APLICA</v>
      </c>
      <c r="AD379" s="58" t="str">
        <f t="shared" si="41"/>
        <v>Ley 256 de 1996 (Normas sobre competencia desleal). Artículo 16: Violación de Secretos.</v>
      </c>
    </row>
    <row r="380" spans="1:30" ht="156.75" thickBot="1" x14ac:dyDescent="0.25">
      <c r="A380" s="43">
        <v>374</v>
      </c>
      <c r="B380" s="10" t="s">
        <v>991</v>
      </c>
      <c r="C380" s="3" t="s">
        <v>593</v>
      </c>
      <c r="D380" s="12" t="s">
        <v>408</v>
      </c>
      <c r="E380" s="26" t="str">
        <f>IF(F380=BD!$C$12,'Matriz Final'!D380,IF(F380=BD!$C$13,"CUSTODIO",IF(F380=BD!$C$14,"DTI",IF(F380=BD!$C$15,D380&amp;"/ CUSTODIO",IF(F380=BD!$C$16,D380&amp;"/ CUSTODIO / DTI")))))</f>
        <v>DTI</v>
      </c>
      <c r="F380" s="12" t="s">
        <v>1142</v>
      </c>
      <c r="G380" s="12" t="s">
        <v>408</v>
      </c>
      <c r="H380" s="51" t="b">
        <f>IF(F380=BD!$C$13,"X",IF(F380=BD!$C$15,"X",IF(F380=BD!$C$16,"X")))</f>
        <v>0</v>
      </c>
      <c r="I380" s="85" t="s">
        <v>1140</v>
      </c>
      <c r="J380" s="89" t="s">
        <v>1192</v>
      </c>
      <c r="K380" s="13" t="s">
        <v>413</v>
      </c>
      <c r="L380" s="21" t="s">
        <v>414</v>
      </c>
      <c r="M380" s="21" t="s">
        <v>993</v>
      </c>
      <c r="N380" s="2"/>
      <c r="O380" s="2" t="s">
        <v>595</v>
      </c>
      <c r="P380" s="21" t="s">
        <v>596</v>
      </c>
      <c r="Q380" s="25" t="s">
        <v>412</v>
      </c>
      <c r="R380" s="21" t="s">
        <v>597</v>
      </c>
      <c r="S380" s="104">
        <v>2021</v>
      </c>
      <c r="T380" s="100" t="s">
        <v>1109</v>
      </c>
      <c r="U380" s="101" t="s">
        <v>1110</v>
      </c>
      <c r="V380" s="100" t="s">
        <v>1110</v>
      </c>
      <c r="W380" s="106" t="s">
        <v>1120</v>
      </c>
      <c r="X380" s="105" t="s">
        <v>1115</v>
      </c>
      <c r="Y380" s="62" t="str">
        <f t="shared" si="39"/>
        <v>INDEFINIDA</v>
      </c>
      <c r="Z380" s="30" t="str">
        <f t="shared" si="40"/>
        <v>CLASIFICADA</v>
      </c>
      <c r="AA380" s="29" t="str">
        <f t="shared" si="38"/>
        <v>TOTAL</v>
      </c>
      <c r="AB380" s="30" t="str">
        <f>IFERROR(VLOOKUP(W380,BD!$G$6:$H$8,2,0),"PENDIENTE TIPO DE INFORMACIÓN CONTENIDA")</f>
        <v>Art. 18, Ley 1712 de 2014. Num. c: Los secretos comerciales, industriales y profesionales.</v>
      </c>
      <c r="AC380" s="30" t="str">
        <f>IFERROR(VLOOKUP(#REF!,BD!$K$6:$L$8,2,0),"NO APLICA")</f>
        <v>NO APLICA</v>
      </c>
      <c r="AD380" s="58" t="str">
        <f t="shared" si="41"/>
        <v>Ley 256 de 1996 (Normas sobre competencia desleal). Artículo 16: Violación de Secretos.</v>
      </c>
    </row>
    <row r="381" spans="1:30" ht="156.75" thickBot="1" x14ac:dyDescent="0.25">
      <c r="A381" s="43">
        <v>375</v>
      </c>
      <c r="B381" s="10" t="s">
        <v>991</v>
      </c>
      <c r="C381" s="3" t="s">
        <v>593</v>
      </c>
      <c r="D381" s="12" t="s">
        <v>408</v>
      </c>
      <c r="E381" s="26" t="str">
        <f>IF(F381=BD!$C$12,'Matriz Final'!D381,IF(F381=BD!$C$13,"CUSTODIO",IF(F381=BD!$C$14,"DTI",IF(F381=BD!$C$15,D381&amp;"/ CUSTODIO",IF(F381=BD!$C$16,D381&amp;"/ CUSTODIO / DTI")))))</f>
        <v>DTI</v>
      </c>
      <c r="F381" s="12" t="s">
        <v>1142</v>
      </c>
      <c r="G381" s="12" t="s">
        <v>408</v>
      </c>
      <c r="H381" s="51" t="b">
        <f>IF(F381=BD!$C$13,"X",IF(F381=BD!$C$15,"X",IF(F381=BD!$C$16,"X")))</f>
        <v>0</v>
      </c>
      <c r="I381" s="85" t="s">
        <v>1140</v>
      </c>
      <c r="J381" s="89" t="s">
        <v>1192</v>
      </c>
      <c r="K381" s="13" t="s">
        <v>270</v>
      </c>
      <c r="L381" s="21" t="s">
        <v>421</v>
      </c>
      <c r="M381" s="21" t="s">
        <v>994</v>
      </c>
      <c r="N381" s="2"/>
      <c r="O381" s="2" t="s">
        <v>595</v>
      </c>
      <c r="P381" s="21" t="s">
        <v>596</v>
      </c>
      <c r="Q381" s="25" t="s">
        <v>420</v>
      </c>
      <c r="R381" s="21" t="s">
        <v>597</v>
      </c>
      <c r="S381" s="104">
        <v>2021</v>
      </c>
      <c r="T381" s="100" t="s">
        <v>1109</v>
      </c>
      <c r="U381" s="101" t="s">
        <v>1110</v>
      </c>
      <c r="V381" s="100" t="s">
        <v>1110</v>
      </c>
      <c r="W381" s="106" t="s">
        <v>1120</v>
      </c>
      <c r="X381" s="105" t="s">
        <v>1115</v>
      </c>
      <c r="Y381" s="62" t="str">
        <f t="shared" si="39"/>
        <v>INDEFINIDA</v>
      </c>
      <c r="Z381" s="30" t="str">
        <f t="shared" si="40"/>
        <v>CLASIFICADA</v>
      </c>
      <c r="AA381" s="29" t="str">
        <f t="shared" si="38"/>
        <v>TOTAL</v>
      </c>
      <c r="AB381" s="30" t="str">
        <f>IFERROR(VLOOKUP(W381,BD!$G$6:$H$8,2,0),"PENDIENTE TIPO DE INFORMACIÓN CONTENIDA")</f>
        <v>Art. 18, Ley 1712 de 2014. Num. c: Los secretos comerciales, industriales y profesionales.</v>
      </c>
      <c r="AC381" s="30" t="str">
        <f>IFERROR(VLOOKUP(#REF!,BD!$K$6:$L$8,2,0),"NO APLICA")</f>
        <v>NO APLICA</v>
      </c>
      <c r="AD381" s="58" t="str">
        <f t="shared" si="41"/>
        <v>Ley 256 de 1996 (Normas sobre competencia desleal). Artículo 16: Violación de Secretos.</v>
      </c>
    </row>
    <row r="382" spans="1:30" ht="156.75" thickBot="1" x14ac:dyDescent="0.25">
      <c r="A382" s="43">
        <v>376</v>
      </c>
      <c r="B382" s="10" t="s">
        <v>991</v>
      </c>
      <c r="C382" s="3" t="s">
        <v>593</v>
      </c>
      <c r="D382" s="12" t="s">
        <v>408</v>
      </c>
      <c r="E382" s="26" t="str">
        <f>IF(F382=BD!$C$12,'Matriz Final'!D382,IF(F382=BD!$C$13,"CUSTODIO",IF(F382=BD!$C$14,"DTI",IF(F382=BD!$C$15,D382&amp;"/ CUSTODIO",IF(F382=BD!$C$16,D382&amp;"/ CUSTODIO / DTI")))))</f>
        <v>DTI</v>
      </c>
      <c r="F382" s="12" t="s">
        <v>1142</v>
      </c>
      <c r="G382" s="12" t="s">
        <v>408</v>
      </c>
      <c r="H382" s="51" t="b">
        <f>IF(F382=BD!$C$13,"X",IF(F382=BD!$C$15,"X",IF(F382=BD!$C$16,"X")))</f>
        <v>0</v>
      </c>
      <c r="I382" s="85" t="s">
        <v>1140</v>
      </c>
      <c r="J382" s="89" t="s">
        <v>1192</v>
      </c>
      <c r="K382" s="13" t="s">
        <v>270</v>
      </c>
      <c r="L382" s="21" t="s">
        <v>422</v>
      </c>
      <c r="M382" s="21" t="s">
        <v>995</v>
      </c>
      <c r="N382" s="2"/>
      <c r="O382" s="2" t="s">
        <v>595</v>
      </c>
      <c r="P382" s="21" t="s">
        <v>596</v>
      </c>
      <c r="Q382" s="25" t="s">
        <v>420</v>
      </c>
      <c r="R382" s="21" t="s">
        <v>597</v>
      </c>
      <c r="S382" s="104">
        <v>2021</v>
      </c>
      <c r="T382" s="100" t="s">
        <v>1109</v>
      </c>
      <c r="U382" s="101" t="s">
        <v>1110</v>
      </c>
      <c r="V382" s="100" t="s">
        <v>1110</v>
      </c>
      <c r="W382" s="106" t="s">
        <v>1120</v>
      </c>
      <c r="X382" s="105" t="s">
        <v>1115</v>
      </c>
      <c r="Y382" s="62" t="str">
        <f t="shared" si="39"/>
        <v>INDEFINIDA</v>
      </c>
      <c r="Z382" s="30" t="str">
        <f t="shared" si="40"/>
        <v>CLASIFICADA</v>
      </c>
      <c r="AA382" s="29" t="str">
        <f t="shared" si="38"/>
        <v>TOTAL</v>
      </c>
      <c r="AB382" s="30" t="str">
        <f>IFERROR(VLOOKUP(W382,BD!$G$6:$H$8,2,0),"PENDIENTE TIPO DE INFORMACIÓN CONTENIDA")</f>
        <v>Art. 18, Ley 1712 de 2014. Num. c: Los secretos comerciales, industriales y profesionales.</v>
      </c>
      <c r="AC382" s="30" t="str">
        <f>IFERROR(VLOOKUP(#REF!,BD!$K$6:$L$8,2,0),"NO APLICA")</f>
        <v>NO APLICA</v>
      </c>
      <c r="AD382" s="58" t="str">
        <f t="shared" si="41"/>
        <v>Ley 256 de 1996 (Normas sobre competencia desleal). Artículo 16: Violación de Secretos.</v>
      </c>
    </row>
    <row r="383" spans="1:30" ht="102" thickBot="1" x14ac:dyDescent="0.25">
      <c r="A383" s="43">
        <v>377</v>
      </c>
      <c r="B383" s="10" t="s">
        <v>991</v>
      </c>
      <c r="C383" s="3" t="s">
        <v>593</v>
      </c>
      <c r="D383" s="12" t="s">
        <v>408</v>
      </c>
      <c r="E383" s="26" t="str">
        <f>IF(F383=BD!$C$12,'Matriz Final'!D383,IF(F383=BD!$C$13,"CUSTODIO",IF(F383=BD!$C$14,"DTI",IF(F383=BD!$C$15,D383&amp;"/ CUSTODIO",IF(F383=BD!$C$16,D383&amp;"/ CUSTODIO / DTI")))))</f>
        <v>DTI</v>
      </c>
      <c r="F383" s="12" t="s">
        <v>1142</v>
      </c>
      <c r="G383" s="12" t="s">
        <v>408</v>
      </c>
      <c r="H383" s="51" t="b">
        <f>IF(F383=BD!$C$13,"X",IF(F383=BD!$C$15,"X",IF(F383=BD!$C$16,"X")))</f>
        <v>0</v>
      </c>
      <c r="I383" s="85" t="s">
        <v>1140</v>
      </c>
      <c r="J383" s="92" t="s">
        <v>1193</v>
      </c>
      <c r="K383" s="13" t="s">
        <v>10</v>
      </c>
      <c r="L383" s="21" t="s">
        <v>415</v>
      </c>
      <c r="M383" s="21" t="s">
        <v>996</v>
      </c>
      <c r="N383" s="2"/>
      <c r="O383" s="2" t="s">
        <v>595</v>
      </c>
      <c r="P383" s="21" t="s">
        <v>596</v>
      </c>
      <c r="Q383" s="25" t="s">
        <v>91</v>
      </c>
      <c r="R383" s="21" t="s">
        <v>597</v>
      </c>
      <c r="S383" s="104">
        <v>2021</v>
      </c>
      <c r="T383" s="100" t="s">
        <v>1109</v>
      </c>
      <c r="U383" s="101" t="s">
        <v>1110</v>
      </c>
      <c r="V383" s="100" t="s">
        <v>1110</v>
      </c>
      <c r="W383" s="106" t="s">
        <v>1120</v>
      </c>
      <c r="X383" s="105" t="s">
        <v>1115</v>
      </c>
      <c r="Y383" s="62" t="str">
        <f t="shared" si="39"/>
        <v>INDEFINIDA</v>
      </c>
      <c r="Z383" s="30" t="str">
        <f t="shared" si="40"/>
        <v>CLASIFICADA</v>
      </c>
      <c r="AA383" s="29" t="str">
        <f t="shared" si="38"/>
        <v>TOTAL</v>
      </c>
      <c r="AB383" s="30" t="str">
        <f>IFERROR(VLOOKUP(W383,BD!$G$6:$H$8,2,0),"PENDIENTE TIPO DE INFORMACIÓN CONTENIDA")</f>
        <v>Art. 18, Ley 1712 de 2014. Num. c: Los secretos comerciales, industriales y profesionales.</v>
      </c>
      <c r="AC383" s="30" t="str">
        <f>IFERROR(VLOOKUP(#REF!,BD!$K$6:$L$8,2,0),"NO APLICA")</f>
        <v>NO APLICA</v>
      </c>
      <c r="AD383" s="58" t="str">
        <f t="shared" si="41"/>
        <v>Ley 256 de 1996 (Normas sobre competencia desleal). Artículo 16: Violación de Secretos.</v>
      </c>
    </row>
    <row r="384" spans="1:30" ht="102" thickBot="1" x14ac:dyDescent="0.25">
      <c r="A384" s="43">
        <v>378</v>
      </c>
      <c r="B384" s="10" t="s">
        <v>991</v>
      </c>
      <c r="C384" s="3" t="s">
        <v>593</v>
      </c>
      <c r="D384" s="12" t="s">
        <v>408</v>
      </c>
      <c r="E384" s="26" t="str">
        <f>IF(F384=BD!$C$12,'Matriz Final'!D384,IF(F384=BD!$C$13,"CUSTODIO",IF(F384=BD!$C$14,"DTI",IF(F384=BD!$C$15,D384&amp;"/ CUSTODIO",IF(F384=BD!$C$16,D384&amp;"/ CUSTODIO / DTI")))))</f>
        <v>DTI</v>
      </c>
      <c r="F384" s="12" t="s">
        <v>1142</v>
      </c>
      <c r="G384" s="12" t="s">
        <v>408</v>
      </c>
      <c r="H384" s="51" t="b">
        <f>IF(F384=BD!$C$13,"X",IF(F384=BD!$C$15,"X",IF(F384=BD!$C$16,"X")))</f>
        <v>0</v>
      </c>
      <c r="I384" s="85" t="s">
        <v>1140</v>
      </c>
      <c r="J384" s="92" t="s">
        <v>1194</v>
      </c>
      <c r="K384" s="13" t="s">
        <v>10</v>
      </c>
      <c r="L384" s="21" t="s">
        <v>416</v>
      </c>
      <c r="M384" s="21" t="s">
        <v>997</v>
      </c>
      <c r="N384" s="2"/>
      <c r="O384" s="2" t="s">
        <v>595</v>
      </c>
      <c r="P384" s="21" t="s">
        <v>596</v>
      </c>
      <c r="Q384" s="25" t="s">
        <v>91</v>
      </c>
      <c r="R384" s="21" t="s">
        <v>597</v>
      </c>
      <c r="S384" s="104">
        <v>2021</v>
      </c>
      <c r="T384" s="100" t="s">
        <v>1109</v>
      </c>
      <c r="U384" s="101" t="s">
        <v>1110</v>
      </c>
      <c r="V384" s="100" t="s">
        <v>1110</v>
      </c>
      <c r="W384" s="106" t="s">
        <v>1120</v>
      </c>
      <c r="X384" s="105" t="s">
        <v>1115</v>
      </c>
      <c r="Y384" s="62" t="str">
        <f t="shared" si="39"/>
        <v>INDEFINIDA</v>
      </c>
      <c r="Z384" s="30" t="str">
        <f t="shared" ref="Z384:Z405" si="42">IF(T384&lt;&gt;"",IF(T384&lt;&gt;"PÚBLICA","CLASIFICADA","PÚBLICA"),"PENDIENTE CLASIFICAR POR CONFIDENCIALIDAD")</f>
        <v>CLASIFICADA</v>
      </c>
      <c r="AA384" s="29" t="str">
        <f t="shared" si="38"/>
        <v>TOTAL</v>
      </c>
      <c r="AB384" s="30" t="str">
        <f>IFERROR(VLOOKUP(W384,BD!$G$6:$H$8,2,0),"PENDIENTE TIPO DE INFORMACIÓN CONTENIDA")</f>
        <v>Art. 18, Ley 1712 de 2014. Num. c: Los secretos comerciales, industriales y profesionales.</v>
      </c>
      <c r="AC384" s="30" t="str">
        <f>IFERROR(VLOOKUP(#REF!,BD!$K$6:$L$8,2,0),"NO APLICA")</f>
        <v>NO APLICA</v>
      </c>
      <c r="AD384" s="58" t="str">
        <f t="shared" ref="AD384:AD405" si="43">IF(LEFT(W384,9)="Numeral_A","Constitución Política de Colombia [Const.], 1991, art. 15.",IF(LEFT(W384,9)="Numeral_C","Ley 256 de 1996 (Normas sobre competencia desleal). Artículo 16: Violación de Secretos.","NO APLICA"))</f>
        <v>Ley 256 de 1996 (Normas sobre competencia desleal). Artículo 16: Violación de Secretos.</v>
      </c>
    </row>
    <row r="385" spans="1:30" ht="102" thickBot="1" x14ac:dyDescent="0.25">
      <c r="A385" s="43">
        <v>379</v>
      </c>
      <c r="B385" s="10" t="s">
        <v>991</v>
      </c>
      <c r="C385" s="3" t="s">
        <v>593</v>
      </c>
      <c r="D385" s="12" t="s">
        <v>408</v>
      </c>
      <c r="E385" s="26" t="str">
        <f>IF(F385=BD!$C$12,'Matriz Final'!D385,IF(F385=BD!$C$13,"CUSTODIO",IF(F385=BD!$C$14,"DTI",IF(F385=BD!$C$15,D385&amp;"/ CUSTODIO",IF(F385=BD!$C$16,D385&amp;"/ CUSTODIO / DTI")))))</f>
        <v>DTI</v>
      </c>
      <c r="F385" s="12" t="s">
        <v>1142</v>
      </c>
      <c r="G385" s="12" t="s">
        <v>408</v>
      </c>
      <c r="H385" s="51" t="b">
        <f>IF(F385=BD!$C$13,"X",IF(F385=BD!$C$15,"X",IF(F385=BD!$C$16,"X")))</f>
        <v>0</v>
      </c>
      <c r="I385" s="85" t="s">
        <v>1140</v>
      </c>
      <c r="J385" s="92" t="s">
        <v>1195</v>
      </c>
      <c r="K385" s="13" t="s">
        <v>10</v>
      </c>
      <c r="L385" s="21" t="s">
        <v>417</v>
      </c>
      <c r="M385" s="21" t="s">
        <v>998</v>
      </c>
      <c r="N385" s="2"/>
      <c r="O385" s="2" t="s">
        <v>595</v>
      </c>
      <c r="P385" s="21" t="s">
        <v>596</v>
      </c>
      <c r="Q385" s="25" t="s">
        <v>91</v>
      </c>
      <c r="R385" s="21" t="s">
        <v>597</v>
      </c>
      <c r="S385" s="104">
        <v>2021</v>
      </c>
      <c r="T385" s="100" t="s">
        <v>1109</v>
      </c>
      <c r="U385" s="101" t="s">
        <v>1110</v>
      </c>
      <c r="V385" s="100" t="s">
        <v>1110</v>
      </c>
      <c r="W385" s="106" t="s">
        <v>1120</v>
      </c>
      <c r="X385" s="105" t="s">
        <v>1115</v>
      </c>
      <c r="Y385" s="62" t="str">
        <f t="shared" si="39"/>
        <v>INDEFINIDA</v>
      </c>
      <c r="Z385" s="30" t="str">
        <f t="shared" si="42"/>
        <v>CLASIFICADA</v>
      </c>
      <c r="AA385" s="29" t="str">
        <f t="shared" si="38"/>
        <v>TOTAL</v>
      </c>
      <c r="AB385" s="30" t="str">
        <f>IFERROR(VLOOKUP(W385,BD!$G$6:$H$8,2,0),"PENDIENTE TIPO DE INFORMACIÓN CONTENIDA")</f>
        <v>Art. 18, Ley 1712 de 2014. Num. c: Los secretos comerciales, industriales y profesionales.</v>
      </c>
      <c r="AC385" s="30" t="str">
        <f>IFERROR(VLOOKUP(#REF!,BD!$K$6:$L$8,2,0),"NO APLICA")</f>
        <v>NO APLICA</v>
      </c>
      <c r="AD385" s="58" t="str">
        <f t="shared" si="43"/>
        <v>Ley 256 de 1996 (Normas sobre competencia desleal). Artículo 16: Violación de Secretos.</v>
      </c>
    </row>
    <row r="386" spans="1:30" ht="102" thickBot="1" x14ac:dyDescent="0.25">
      <c r="A386" s="43">
        <v>380</v>
      </c>
      <c r="B386" s="10" t="s">
        <v>991</v>
      </c>
      <c r="C386" s="3" t="s">
        <v>593</v>
      </c>
      <c r="D386" s="12" t="s">
        <v>408</v>
      </c>
      <c r="E386" s="26" t="str">
        <f>IF(F386=BD!$C$12,'Matriz Final'!D386,IF(F386=BD!$C$13,"CUSTODIO",IF(F386=BD!$C$14,"DTI",IF(F386=BD!$C$15,D386&amp;"/ CUSTODIO",IF(F386=BD!$C$16,D386&amp;"/ CUSTODIO / DTI")))))</f>
        <v>DTI</v>
      </c>
      <c r="F386" s="12" t="s">
        <v>1142</v>
      </c>
      <c r="G386" s="12" t="s">
        <v>408</v>
      </c>
      <c r="H386" s="51" t="b">
        <f>IF(F386=BD!$C$13,"X",IF(F386=BD!$C$15,"X",IF(F386=BD!$C$16,"X")))</f>
        <v>0</v>
      </c>
      <c r="I386" s="85" t="s">
        <v>1140</v>
      </c>
      <c r="J386" s="92" t="s">
        <v>1196</v>
      </c>
      <c r="K386" s="13" t="s">
        <v>10</v>
      </c>
      <c r="L386" s="21" t="s">
        <v>418</v>
      </c>
      <c r="M386" s="21" t="s">
        <v>999</v>
      </c>
      <c r="N386" s="2"/>
      <c r="O386" s="2" t="s">
        <v>595</v>
      </c>
      <c r="P386" s="21" t="s">
        <v>596</v>
      </c>
      <c r="Q386" s="25" t="s">
        <v>91</v>
      </c>
      <c r="R386" s="21" t="s">
        <v>597</v>
      </c>
      <c r="S386" s="104">
        <v>2021</v>
      </c>
      <c r="T386" s="100" t="s">
        <v>1109</v>
      </c>
      <c r="U386" s="101" t="s">
        <v>1110</v>
      </c>
      <c r="V386" s="100" t="s">
        <v>1110</v>
      </c>
      <c r="W386" s="106" t="s">
        <v>1120</v>
      </c>
      <c r="X386" s="105" t="s">
        <v>1115</v>
      </c>
      <c r="Y386" s="62" t="str">
        <f t="shared" si="39"/>
        <v>INDEFINIDA</v>
      </c>
      <c r="Z386" s="30" t="str">
        <f t="shared" si="42"/>
        <v>CLASIFICADA</v>
      </c>
      <c r="AA386" s="29" t="str">
        <f t="shared" si="38"/>
        <v>TOTAL</v>
      </c>
      <c r="AB386" s="30" t="str">
        <f>IFERROR(VLOOKUP(W386,BD!$G$6:$H$8,2,0),"PENDIENTE TIPO DE INFORMACIÓN CONTENIDA")</f>
        <v>Art. 18, Ley 1712 de 2014. Num. c: Los secretos comerciales, industriales y profesionales.</v>
      </c>
      <c r="AC386" s="30" t="str">
        <f>IFERROR(VLOOKUP(#REF!,BD!$K$6:$L$8,2,0),"NO APLICA")</f>
        <v>NO APLICA</v>
      </c>
      <c r="AD386" s="58" t="str">
        <f t="shared" si="43"/>
        <v>Ley 256 de 1996 (Normas sobre competencia desleal). Artículo 16: Violación de Secretos.</v>
      </c>
    </row>
    <row r="387" spans="1:30" ht="192.75" thickBot="1" x14ac:dyDescent="0.25">
      <c r="A387" s="43">
        <v>381</v>
      </c>
      <c r="B387" s="10" t="s">
        <v>991</v>
      </c>
      <c r="C387" s="3" t="s">
        <v>593</v>
      </c>
      <c r="D387" s="12" t="s">
        <v>408</v>
      </c>
      <c r="E387" s="26" t="str">
        <f>IF(F387=BD!$C$12,'Matriz Final'!D387,IF(F387=BD!$C$13,"CUSTODIO",IF(F387=BD!$C$14,"DTI",IF(F387=BD!$C$15,D387&amp;"/ CUSTODIO",IF(F387=BD!$C$16,D387&amp;"/ CUSTODIO / DTI")))))</f>
        <v>DTI</v>
      </c>
      <c r="F387" s="12" t="s">
        <v>1142</v>
      </c>
      <c r="G387" s="12" t="s">
        <v>408</v>
      </c>
      <c r="H387" s="51" t="b">
        <f>IF(F387=BD!$C$13,"X",IF(F387=BD!$C$15,"X",IF(F387=BD!$C$16,"X")))</f>
        <v>0</v>
      </c>
      <c r="I387" s="85" t="s">
        <v>1140</v>
      </c>
      <c r="J387" s="94" t="s">
        <v>1197</v>
      </c>
      <c r="K387" s="13" t="s">
        <v>10</v>
      </c>
      <c r="L387" s="21" t="s">
        <v>419</v>
      </c>
      <c r="M387" s="21" t="s">
        <v>1000</v>
      </c>
      <c r="N387" s="2"/>
      <c r="O387" s="2" t="s">
        <v>595</v>
      </c>
      <c r="P387" s="21" t="s">
        <v>596</v>
      </c>
      <c r="Q387" s="25" t="s">
        <v>91</v>
      </c>
      <c r="R387" s="21" t="s">
        <v>597</v>
      </c>
      <c r="S387" s="104">
        <v>2022</v>
      </c>
      <c r="T387" s="100" t="s">
        <v>1109</v>
      </c>
      <c r="U387" s="101" t="s">
        <v>1110</v>
      </c>
      <c r="V387" s="100" t="s">
        <v>1110</v>
      </c>
      <c r="W387" s="106" t="s">
        <v>1120</v>
      </c>
      <c r="X387" s="105" t="s">
        <v>1115</v>
      </c>
      <c r="Y387" s="62" t="str">
        <f t="shared" si="39"/>
        <v>INDEFINIDA</v>
      </c>
      <c r="Z387" s="30" t="str">
        <f t="shared" si="42"/>
        <v>CLASIFICADA</v>
      </c>
      <c r="AA387" s="29" t="str">
        <f t="shared" si="38"/>
        <v>TOTAL</v>
      </c>
      <c r="AB387" s="30" t="str">
        <f>IFERROR(VLOOKUP(W387,BD!$G$6:$H$8,2,0),"PENDIENTE TIPO DE INFORMACIÓN CONTENIDA")</f>
        <v>Art. 18, Ley 1712 de 2014. Num. c: Los secretos comerciales, industriales y profesionales.</v>
      </c>
      <c r="AC387" s="30" t="str">
        <f>IFERROR(VLOOKUP(#REF!,BD!$K$6:$L$8,2,0),"NO APLICA")</f>
        <v>NO APLICA</v>
      </c>
      <c r="AD387" s="58" t="str">
        <f t="shared" si="43"/>
        <v>Ley 256 de 1996 (Normas sobre competencia desleal). Artículo 16: Violación de Secretos.</v>
      </c>
    </row>
    <row r="388" spans="1:30" ht="156.75" thickBot="1" x14ac:dyDescent="0.25">
      <c r="A388" s="43">
        <v>382</v>
      </c>
      <c r="B388" s="10" t="s">
        <v>991</v>
      </c>
      <c r="C388" s="3" t="s">
        <v>593</v>
      </c>
      <c r="D388" s="12" t="s">
        <v>408</v>
      </c>
      <c r="E388" s="26" t="str">
        <f>IF(F388=BD!$C$12,'Matriz Final'!D388,IF(F388=BD!$C$13,"CUSTODIO",IF(F388=BD!$C$14,"DTI",IF(F388=BD!$C$15,D388&amp;"/ CUSTODIO",IF(F388=BD!$C$16,D388&amp;"/ CUSTODIO / DTI")))))</f>
        <v>DTI</v>
      </c>
      <c r="F388" s="12" t="s">
        <v>1142</v>
      </c>
      <c r="G388" s="12" t="s">
        <v>408</v>
      </c>
      <c r="H388" s="51" t="b">
        <f>IF(F388=BD!$C$13,"X",IF(F388=BD!$C$15,"X",IF(F388=BD!$C$16,"X")))</f>
        <v>0</v>
      </c>
      <c r="I388" s="85" t="s">
        <v>1140</v>
      </c>
      <c r="J388" s="89" t="s">
        <v>1192</v>
      </c>
      <c r="K388" s="13" t="s">
        <v>20</v>
      </c>
      <c r="L388" s="21" t="s">
        <v>423</v>
      </c>
      <c r="M388" s="21" t="s">
        <v>1001</v>
      </c>
      <c r="N388" s="2"/>
      <c r="O388" s="2" t="s">
        <v>595</v>
      </c>
      <c r="P388" s="21" t="s">
        <v>596</v>
      </c>
      <c r="Q388" s="25" t="s">
        <v>212</v>
      </c>
      <c r="R388" s="21" t="s">
        <v>597</v>
      </c>
      <c r="S388" s="104">
        <v>2021</v>
      </c>
      <c r="T388" s="100" t="s">
        <v>1109</v>
      </c>
      <c r="U388" s="101" t="s">
        <v>1110</v>
      </c>
      <c r="V388" s="100" t="s">
        <v>1110</v>
      </c>
      <c r="W388" s="106" t="s">
        <v>1120</v>
      </c>
      <c r="X388" s="105" t="s">
        <v>1115</v>
      </c>
      <c r="Y388" s="62" t="str">
        <f t="shared" si="39"/>
        <v>INDEFINIDA</v>
      </c>
      <c r="Z388" s="30" t="str">
        <f t="shared" si="42"/>
        <v>CLASIFICADA</v>
      </c>
      <c r="AA388" s="29" t="str">
        <f t="shared" si="38"/>
        <v>TOTAL</v>
      </c>
      <c r="AB388" s="30" t="str">
        <f>IFERROR(VLOOKUP(W388,BD!$G$6:$H$8,2,0),"PENDIENTE TIPO DE INFORMACIÓN CONTENIDA")</f>
        <v>Art. 18, Ley 1712 de 2014. Num. c: Los secretos comerciales, industriales y profesionales.</v>
      </c>
      <c r="AC388" s="30" t="str">
        <f>IFERROR(VLOOKUP(#REF!,BD!$K$6:$L$8,2,0),"NO APLICA")</f>
        <v>NO APLICA</v>
      </c>
      <c r="AD388" s="58" t="str">
        <f t="shared" si="43"/>
        <v>Ley 256 de 1996 (Normas sobre competencia desleal). Artículo 16: Violación de Secretos.</v>
      </c>
    </row>
    <row r="389" spans="1:30" ht="156.75" thickBot="1" x14ac:dyDescent="0.25">
      <c r="A389" s="43">
        <v>383</v>
      </c>
      <c r="B389" s="10" t="s">
        <v>991</v>
      </c>
      <c r="C389" s="3" t="s">
        <v>593</v>
      </c>
      <c r="D389" s="12" t="s">
        <v>408</v>
      </c>
      <c r="E389" s="26" t="str">
        <f>IF(F389=BD!$C$12,'Matriz Final'!D389,IF(F389=BD!$C$13,"CUSTODIO",IF(F389=BD!$C$14,"DTI",IF(F389=BD!$C$15,D389&amp;"/ CUSTODIO",IF(F389=BD!$C$16,D389&amp;"/ CUSTODIO / DTI")))))</f>
        <v>DTI</v>
      </c>
      <c r="F389" s="12" t="s">
        <v>1142</v>
      </c>
      <c r="G389" s="12" t="s">
        <v>408</v>
      </c>
      <c r="H389" s="51" t="b">
        <f>IF(F389=BD!$C$13,"X",IF(F389=BD!$C$15,"X",IF(F389=BD!$C$16,"X")))</f>
        <v>0</v>
      </c>
      <c r="I389" s="85" t="s">
        <v>1140</v>
      </c>
      <c r="J389" s="89" t="s">
        <v>1192</v>
      </c>
      <c r="K389" s="13" t="s">
        <v>20</v>
      </c>
      <c r="L389" s="21" t="s">
        <v>424</v>
      </c>
      <c r="M389" s="21" t="s">
        <v>1002</v>
      </c>
      <c r="N389" s="2"/>
      <c r="O389" s="2" t="s">
        <v>595</v>
      </c>
      <c r="P389" s="21" t="s">
        <v>596</v>
      </c>
      <c r="Q389" s="25" t="s">
        <v>212</v>
      </c>
      <c r="R389" s="21" t="s">
        <v>597</v>
      </c>
      <c r="S389" s="104">
        <v>2021</v>
      </c>
      <c r="T389" s="100" t="s">
        <v>1109</v>
      </c>
      <c r="U389" s="101" t="s">
        <v>1110</v>
      </c>
      <c r="V389" s="100" t="s">
        <v>1110</v>
      </c>
      <c r="W389" s="106" t="s">
        <v>1120</v>
      </c>
      <c r="X389" s="105" t="s">
        <v>1115</v>
      </c>
      <c r="Y389" s="62" t="str">
        <f t="shared" si="39"/>
        <v>INDEFINIDA</v>
      </c>
      <c r="Z389" s="30" t="str">
        <f t="shared" si="42"/>
        <v>CLASIFICADA</v>
      </c>
      <c r="AA389" s="29" t="str">
        <f t="shared" si="38"/>
        <v>TOTAL</v>
      </c>
      <c r="AB389" s="30" t="str">
        <f>IFERROR(VLOOKUP(W389,BD!$G$6:$H$8,2,0),"PENDIENTE TIPO DE INFORMACIÓN CONTENIDA")</f>
        <v>Art. 18, Ley 1712 de 2014. Num. c: Los secretos comerciales, industriales y profesionales.</v>
      </c>
      <c r="AC389" s="30" t="str">
        <f>IFERROR(VLOOKUP(#REF!,BD!$K$6:$L$8,2,0),"NO APLICA")</f>
        <v>NO APLICA</v>
      </c>
      <c r="AD389" s="58" t="str">
        <f t="shared" si="43"/>
        <v>Ley 256 de 1996 (Normas sobre competencia desleal). Artículo 16: Violación de Secretos.</v>
      </c>
    </row>
    <row r="390" spans="1:30" ht="135" x14ac:dyDescent="0.2">
      <c r="A390" s="43">
        <v>384</v>
      </c>
      <c r="B390" s="10" t="s">
        <v>1003</v>
      </c>
      <c r="C390" s="3" t="s">
        <v>593</v>
      </c>
      <c r="D390" s="12" t="s">
        <v>526</v>
      </c>
      <c r="E390" s="26" t="str">
        <f>IF(F390=BD!$C$12,'Matriz Final'!D390,IF(F390=BD!$C$13,"CUSTODIO",IF(F390=BD!$C$14,"DTI",IF(F390=BD!$C$15,D390&amp;"/ CUSTODIO",IF(F390=BD!$C$16,D390&amp;"/ CUSTODIO / DTI")))))</f>
        <v>DTI</v>
      </c>
      <c r="F390" s="12" t="s">
        <v>1142</v>
      </c>
      <c r="G390" s="12" t="s">
        <v>526</v>
      </c>
      <c r="H390" s="51" t="b">
        <f>IF(F390=BD!$C$13,"X",IF(F390=BD!$C$15,"X",IF(F390=BD!$C$16,"X")))</f>
        <v>0</v>
      </c>
      <c r="I390" s="85" t="s">
        <v>1140</v>
      </c>
      <c r="J390" s="87" t="s">
        <v>1190</v>
      </c>
      <c r="K390" s="13" t="s">
        <v>10</v>
      </c>
      <c r="L390" s="21" t="s">
        <v>30</v>
      </c>
      <c r="M390" s="21" t="s">
        <v>1004</v>
      </c>
      <c r="N390" s="2"/>
      <c r="O390" s="2" t="s">
        <v>595</v>
      </c>
      <c r="P390" s="21" t="s">
        <v>596</v>
      </c>
      <c r="Q390" s="25" t="s">
        <v>29</v>
      </c>
      <c r="R390" s="21" t="s">
        <v>597</v>
      </c>
      <c r="S390" s="104"/>
      <c r="T390" s="100" t="s">
        <v>1118</v>
      </c>
      <c r="U390" s="101" t="s">
        <v>1119</v>
      </c>
      <c r="V390" s="101" t="s">
        <v>1119</v>
      </c>
      <c r="W390" s="105" t="s">
        <v>1120</v>
      </c>
      <c r="X390" s="105" t="s">
        <v>1115</v>
      </c>
      <c r="Y390" s="62" t="str">
        <f t="shared" si="39"/>
        <v>INDEFINIDA</v>
      </c>
      <c r="Z390" s="30" t="str">
        <f t="shared" si="42"/>
        <v>CLASIFICADA</v>
      </c>
      <c r="AA390" s="29" t="str">
        <f t="shared" si="38"/>
        <v>TOTAL</v>
      </c>
      <c r="AB390" s="30" t="str">
        <f>IFERROR(VLOOKUP(W390,BD!$G$6:$H$8,2,0),"PENDIENTE TIPO DE INFORMACIÓN CONTENIDA")</f>
        <v>Art. 18, Ley 1712 de 2014. Num. c: Los secretos comerciales, industriales y profesionales.</v>
      </c>
      <c r="AC390" s="30" t="str">
        <f>IFERROR(VLOOKUP(#REF!,BD!$K$6:$L$8,2,0),"NO APLICA")</f>
        <v>NO APLICA</v>
      </c>
      <c r="AD390" s="58" t="str">
        <f t="shared" si="43"/>
        <v>Ley 256 de 1996 (Normas sobre competencia desleal). Artículo 16: Violación de Secretos.</v>
      </c>
    </row>
    <row r="391" spans="1:30" ht="135" x14ac:dyDescent="0.2">
      <c r="A391" s="43">
        <v>385</v>
      </c>
      <c r="B391" s="10" t="s">
        <v>1003</v>
      </c>
      <c r="C391" s="3" t="s">
        <v>593</v>
      </c>
      <c r="D391" s="12" t="s">
        <v>526</v>
      </c>
      <c r="E391" s="26" t="str">
        <f>IF(F391=BD!$C$12,'Matriz Final'!D391,IF(F391=BD!$C$13,"CUSTODIO",IF(F391=BD!$C$14,"DTI",IF(F391=BD!$C$15,D391&amp;"/ CUSTODIO",IF(F391=BD!$C$16,D391&amp;"/ CUSTODIO / DTI")))))</f>
        <v>DTI</v>
      </c>
      <c r="F391" s="12" t="s">
        <v>1142</v>
      </c>
      <c r="G391" s="12" t="s">
        <v>526</v>
      </c>
      <c r="H391" s="51" t="b">
        <f>IF(F391=BD!$C$13,"X",IF(F391=BD!$C$15,"X",IF(F391=BD!$C$16,"X")))</f>
        <v>0</v>
      </c>
      <c r="I391" s="85" t="s">
        <v>1140</v>
      </c>
      <c r="J391" s="87" t="s">
        <v>1190</v>
      </c>
      <c r="K391" s="13" t="s">
        <v>10</v>
      </c>
      <c r="L391" s="21" t="s">
        <v>375</v>
      </c>
      <c r="M391" s="21" t="s">
        <v>1005</v>
      </c>
      <c r="N391" s="2"/>
      <c r="O391" s="2" t="s">
        <v>595</v>
      </c>
      <c r="P391" s="21" t="s">
        <v>596</v>
      </c>
      <c r="Q391" s="25" t="s">
        <v>91</v>
      </c>
      <c r="R391" s="21" t="s">
        <v>1006</v>
      </c>
      <c r="S391" s="104"/>
      <c r="T391" s="100" t="s">
        <v>1118</v>
      </c>
      <c r="U391" s="101" t="s">
        <v>1119</v>
      </c>
      <c r="V391" s="101" t="s">
        <v>1119</v>
      </c>
      <c r="W391" s="105" t="s">
        <v>1120</v>
      </c>
      <c r="X391" s="105" t="s">
        <v>1115</v>
      </c>
      <c r="Y391" s="62" t="str">
        <f t="shared" si="39"/>
        <v>INDEFINIDA</v>
      </c>
      <c r="Z391" s="30" t="str">
        <f t="shared" si="42"/>
        <v>CLASIFICADA</v>
      </c>
      <c r="AA391" s="29" t="str">
        <f t="shared" ref="AA391:AA419" si="44">IF(Z391="CLASIFICADA","TOTAL","NO APLICA")</f>
        <v>TOTAL</v>
      </c>
      <c r="AB391" s="30" t="str">
        <f>IFERROR(VLOOKUP(W391,BD!$G$6:$H$8,2,0),"PENDIENTE TIPO DE INFORMACIÓN CONTENIDA")</f>
        <v>Art. 18, Ley 1712 de 2014. Num. c: Los secretos comerciales, industriales y profesionales.</v>
      </c>
      <c r="AC391" s="30" t="str">
        <f>IFERROR(VLOOKUP(#REF!,BD!$K$6:$L$8,2,0),"NO APLICA")</f>
        <v>NO APLICA</v>
      </c>
      <c r="AD391" s="58" t="str">
        <f t="shared" si="43"/>
        <v>Ley 256 de 1996 (Normas sobre competencia desleal). Artículo 16: Violación de Secretos.</v>
      </c>
    </row>
    <row r="392" spans="1:30" ht="112.5" x14ac:dyDescent="0.2">
      <c r="A392" s="43">
        <v>386</v>
      </c>
      <c r="B392" s="10" t="s">
        <v>1007</v>
      </c>
      <c r="C392" s="3" t="s">
        <v>593</v>
      </c>
      <c r="D392" s="12" t="s">
        <v>526</v>
      </c>
      <c r="E392" s="26" t="str">
        <f>IF(F392=BD!$C$12,'Matriz Final'!D392,IF(F392=BD!$C$13,"CUSTODIO",IF(F392=BD!$C$14,"DTI",IF(F392=BD!$C$15,D392&amp;"/ CUSTODIO",IF(F392=BD!$C$16,D392&amp;"/ CUSTODIO / DTI")))))</f>
        <v>DTI</v>
      </c>
      <c r="F392" s="12" t="s">
        <v>1142</v>
      </c>
      <c r="G392" s="12" t="s">
        <v>526</v>
      </c>
      <c r="H392" s="51" t="b">
        <f>IF(F392=BD!$C$13,"X",IF(F392=BD!$C$15,"X",IF(F392=BD!$C$16,"X")))</f>
        <v>0</v>
      </c>
      <c r="I392" s="85" t="s">
        <v>1140</v>
      </c>
      <c r="J392" s="87" t="s">
        <v>1190</v>
      </c>
      <c r="K392" s="13" t="s">
        <v>10</v>
      </c>
      <c r="L392" s="21" t="s">
        <v>527</v>
      </c>
      <c r="M392" s="21" t="s">
        <v>1005</v>
      </c>
      <c r="N392" s="2"/>
      <c r="O392" s="2" t="s">
        <v>595</v>
      </c>
      <c r="P392" s="21" t="s">
        <v>596</v>
      </c>
      <c r="Q392" s="25" t="s">
        <v>91</v>
      </c>
      <c r="R392" s="21" t="s">
        <v>597</v>
      </c>
      <c r="S392" s="104"/>
      <c r="T392" s="100" t="s">
        <v>1118</v>
      </c>
      <c r="U392" s="101" t="s">
        <v>1119</v>
      </c>
      <c r="V392" s="101" t="s">
        <v>1119</v>
      </c>
      <c r="W392" s="105" t="s">
        <v>1120</v>
      </c>
      <c r="X392" s="105" t="s">
        <v>1115</v>
      </c>
      <c r="Y392" s="62" t="str">
        <f t="shared" ref="Y392:Y419" si="45">IF(Z392="CLASIFICADA","INDEFINIDA","NO APLICA")</f>
        <v>INDEFINIDA</v>
      </c>
      <c r="Z392" s="30" t="str">
        <f t="shared" si="42"/>
        <v>CLASIFICADA</v>
      </c>
      <c r="AA392" s="29" t="str">
        <f t="shared" si="44"/>
        <v>TOTAL</v>
      </c>
      <c r="AB392" s="30" t="str">
        <f>IFERROR(VLOOKUP(W392,BD!$G$6:$H$8,2,0),"PENDIENTE TIPO DE INFORMACIÓN CONTENIDA")</f>
        <v>Art. 18, Ley 1712 de 2014. Num. c: Los secretos comerciales, industriales y profesionales.</v>
      </c>
      <c r="AC392" s="30" t="str">
        <f>IFERROR(VLOOKUP(#REF!,BD!$K$6:$L$8,2,0),"NO APLICA")</f>
        <v>NO APLICA</v>
      </c>
      <c r="AD392" s="58" t="str">
        <f t="shared" si="43"/>
        <v>Ley 256 de 1996 (Normas sobre competencia desleal). Artículo 16: Violación de Secretos.</v>
      </c>
    </row>
    <row r="393" spans="1:30" ht="112.5" x14ac:dyDescent="0.2">
      <c r="A393" s="43">
        <v>387</v>
      </c>
      <c r="B393" s="10" t="s">
        <v>1007</v>
      </c>
      <c r="C393" s="3" t="s">
        <v>593</v>
      </c>
      <c r="D393" s="12" t="s">
        <v>526</v>
      </c>
      <c r="E393" s="26" t="str">
        <f>IF(F393=BD!$C$12,'Matriz Final'!D393,IF(F393=BD!$C$13,"CUSTODIO",IF(F393=BD!$C$14,"DTI",IF(F393=BD!$C$15,D393&amp;"/ CUSTODIO",IF(F393=BD!$C$16,D393&amp;"/ CUSTODIO / DTI")))))</f>
        <v>DTI</v>
      </c>
      <c r="F393" s="12" t="s">
        <v>1142</v>
      </c>
      <c r="G393" s="12" t="s">
        <v>526</v>
      </c>
      <c r="H393" s="51" t="b">
        <f>IF(F393=BD!$C$13,"X",IF(F393=BD!$C$15,"X",IF(F393=BD!$C$16,"X")))</f>
        <v>0</v>
      </c>
      <c r="I393" s="85" t="s">
        <v>1140</v>
      </c>
      <c r="J393" s="87" t="s">
        <v>1190</v>
      </c>
      <c r="K393" s="13" t="s">
        <v>10</v>
      </c>
      <c r="L393" s="21" t="s">
        <v>528</v>
      </c>
      <c r="M393" s="21" t="s">
        <v>607</v>
      </c>
      <c r="N393" s="2"/>
      <c r="O393" s="2" t="s">
        <v>595</v>
      </c>
      <c r="P393" s="21" t="s">
        <v>596</v>
      </c>
      <c r="Q393" s="25" t="s">
        <v>91</v>
      </c>
      <c r="R393" s="21" t="s">
        <v>597</v>
      </c>
      <c r="S393" s="104"/>
      <c r="T393" s="100" t="s">
        <v>1118</v>
      </c>
      <c r="U393" s="101" t="s">
        <v>1119</v>
      </c>
      <c r="V393" s="101" t="s">
        <v>1119</v>
      </c>
      <c r="W393" s="105" t="s">
        <v>1120</v>
      </c>
      <c r="X393" s="105" t="s">
        <v>1115</v>
      </c>
      <c r="Y393" s="62" t="str">
        <f t="shared" si="45"/>
        <v>INDEFINIDA</v>
      </c>
      <c r="Z393" s="30" t="str">
        <f t="shared" si="42"/>
        <v>CLASIFICADA</v>
      </c>
      <c r="AA393" s="29" t="str">
        <f t="shared" si="44"/>
        <v>TOTAL</v>
      </c>
      <c r="AB393" s="30" t="str">
        <f>IFERROR(VLOOKUP(W393,BD!$G$6:$H$8,2,0),"PENDIENTE TIPO DE INFORMACIÓN CONTENIDA")</f>
        <v>Art. 18, Ley 1712 de 2014. Num. c: Los secretos comerciales, industriales y profesionales.</v>
      </c>
      <c r="AC393" s="30" t="str">
        <f>IFERROR(VLOOKUP(#REF!,BD!$K$6:$L$8,2,0),"NO APLICA")</f>
        <v>NO APLICA</v>
      </c>
      <c r="AD393" s="58" t="str">
        <f t="shared" si="43"/>
        <v>Ley 256 de 1996 (Normas sobre competencia desleal). Artículo 16: Violación de Secretos.</v>
      </c>
    </row>
    <row r="394" spans="1:30" ht="112.5" x14ac:dyDescent="0.2">
      <c r="A394" s="43">
        <v>388</v>
      </c>
      <c r="B394" s="10" t="s">
        <v>1007</v>
      </c>
      <c r="C394" s="3" t="s">
        <v>593</v>
      </c>
      <c r="D394" s="12" t="s">
        <v>526</v>
      </c>
      <c r="E394" s="26" t="str">
        <f>IF(F394=BD!$C$12,'Matriz Final'!D394,IF(F394=BD!$C$13,"CUSTODIO",IF(F394=BD!$C$14,"DTI",IF(F394=BD!$C$15,D394&amp;"/ CUSTODIO",IF(F394=BD!$C$16,D394&amp;"/ CUSTODIO / DTI")))))</f>
        <v>DTI</v>
      </c>
      <c r="F394" s="12" t="s">
        <v>1142</v>
      </c>
      <c r="G394" s="12" t="s">
        <v>526</v>
      </c>
      <c r="H394" s="51" t="b">
        <f>IF(F394=BD!$C$13,"X",IF(F394=BD!$C$15,"X",IF(F394=BD!$C$16,"X")))</f>
        <v>0</v>
      </c>
      <c r="I394" s="85" t="s">
        <v>1140</v>
      </c>
      <c r="J394" s="87" t="s">
        <v>1190</v>
      </c>
      <c r="K394" s="13" t="s">
        <v>10</v>
      </c>
      <c r="L394" s="21" t="s">
        <v>529</v>
      </c>
      <c r="M394" s="21" t="s">
        <v>1008</v>
      </c>
      <c r="N394" s="2"/>
      <c r="O394" s="2" t="s">
        <v>595</v>
      </c>
      <c r="P394" s="21" t="s">
        <v>596</v>
      </c>
      <c r="Q394" s="25" t="s">
        <v>91</v>
      </c>
      <c r="R394" s="21" t="s">
        <v>597</v>
      </c>
      <c r="S394" s="104"/>
      <c r="T394" s="100" t="s">
        <v>1118</v>
      </c>
      <c r="U394" s="101" t="s">
        <v>1119</v>
      </c>
      <c r="V394" s="101" t="s">
        <v>1119</v>
      </c>
      <c r="W394" s="105" t="s">
        <v>1120</v>
      </c>
      <c r="X394" s="105" t="s">
        <v>1115</v>
      </c>
      <c r="Y394" s="62" t="str">
        <f t="shared" si="45"/>
        <v>INDEFINIDA</v>
      </c>
      <c r="Z394" s="30" t="str">
        <f t="shared" si="42"/>
        <v>CLASIFICADA</v>
      </c>
      <c r="AA394" s="29" t="str">
        <f t="shared" si="44"/>
        <v>TOTAL</v>
      </c>
      <c r="AB394" s="30" t="str">
        <f>IFERROR(VLOOKUP(W394,BD!$G$6:$H$8,2,0),"PENDIENTE TIPO DE INFORMACIÓN CONTENIDA")</f>
        <v>Art. 18, Ley 1712 de 2014. Num. c: Los secretos comerciales, industriales y profesionales.</v>
      </c>
      <c r="AC394" s="30" t="str">
        <f>IFERROR(VLOOKUP(#REF!,BD!$K$6:$L$8,2,0),"NO APLICA")</f>
        <v>NO APLICA</v>
      </c>
      <c r="AD394" s="58" t="str">
        <f t="shared" si="43"/>
        <v>Ley 256 de 1996 (Normas sobre competencia desleal). Artículo 16: Violación de Secretos.</v>
      </c>
    </row>
    <row r="395" spans="1:30" ht="135.75" thickBot="1" x14ac:dyDescent="0.25">
      <c r="A395" s="43">
        <v>389</v>
      </c>
      <c r="B395" s="10" t="s">
        <v>1003</v>
      </c>
      <c r="C395" s="3" t="s">
        <v>593</v>
      </c>
      <c r="D395" s="12" t="s">
        <v>526</v>
      </c>
      <c r="E395" s="26" t="str">
        <f>IF(F395=BD!$C$12,'Matriz Final'!D395,IF(F395=BD!$C$13,"CUSTODIO",IF(F395=BD!$C$14,"DTI",IF(F395=BD!$C$15,D395&amp;"/ CUSTODIO",IF(F395=BD!$C$16,D395&amp;"/ CUSTODIO / DTI")))))</f>
        <v>DTI</v>
      </c>
      <c r="F395" s="12" t="s">
        <v>1142</v>
      </c>
      <c r="G395" s="12" t="s">
        <v>526</v>
      </c>
      <c r="H395" s="51" t="b">
        <f>IF(F395=BD!$C$13,"X",IF(F395=BD!$C$15,"X",IF(F395=BD!$C$16,"X")))</f>
        <v>0</v>
      </c>
      <c r="I395" s="85" t="s">
        <v>1140</v>
      </c>
      <c r="J395" s="87" t="s">
        <v>1190</v>
      </c>
      <c r="K395" s="13" t="s">
        <v>10</v>
      </c>
      <c r="L395" s="21" t="s">
        <v>530</v>
      </c>
      <c r="M395" s="21" t="s">
        <v>607</v>
      </c>
      <c r="N395" s="2"/>
      <c r="O395" s="2" t="s">
        <v>595</v>
      </c>
      <c r="P395" s="21" t="s">
        <v>596</v>
      </c>
      <c r="Q395" s="25" t="s">
        <v>91</v>
      </c>
      <c r="R395" s="21" t="s">
        <v>597</v>
      </c>
      <c r="S395" s="104"/>
      <c r="T395" s="100" t="s">
        <v>1118</v>
      </c>
      <c r="U395" s="101" t="s">
        <v>1119</v>
      </c>
      <c r="V395" s="101" t="s">
        <v>1119</v>
      </c>
      <c r="W395" s="105" t="s">
        <v>1120</v>
      </c>
      <c r="X395" s="105" t="s">
        <v>1115</v>
      </c>
      <c r="Y395" s="62" t="str">
        <f t="shared" si="45"/>
        <v>INDEFINIDA</v>
      </c>
      <c r="Z395" s="30" t="str">
        <f t="shared" si="42"/>
        <v>CLASIFICADA</v>
      </c>
      <c r="AA395" s="29" t="str">
        <f t="shared" si="44"/>
        <v>TOTAL</v>
      </c>
      <c r="AB395" s="30" t="str">
        <f>IFERROR(VLOOKUP(W395,BD!$G$6:$H$8,2,0),"PENDIENTE TIPO DE INFORMACIÓN CONTENIDA")</f>
        <v>Art. 18, Ley 1712 de 2014. Num. c: Los secretos comerciales, industriales y profesionales.</v>
      </c>
      <c r="AC395" s="30" t="str">
        <f>IFERROR(VLOOKUP(#REF!,BD!$K$6:$L$8,2,0),"NO APLICA")</f>
        <v>NO APLICA</v>
      </c>
      <c r="AD395" s="58" t="str">
        <f t="shared" si="43"/>
        <v>Ley 256 de 1996 (Normas sobre competencia desleal). Artículo 16: Violación de Secretos.</v>
      </c>
    </row>
    <row r="396" spans="1:30" ht="268.5" thickBot="1" x14ac:dyDescent="0.25">
      <c r="A396" s="43">
        <v>390</v>
      </c>
      <c r="B396" s="10" t="s">
        <v>1009</v>
      </c>
      <c r="C396" s="3" t="s">
        <v>593</v>
      </c>
      <c r="D396" s="12" t="s">
        <v>86</v>
      </c>
      <c r="E396" s="26" t="str">
        <f>IF(F396=BD!$C$12,'Matriz Final'!D396,IF(F396=BD!$C$13,"CUSTODIO",IF(F396=BD!$C$14,"DTI",IF(F396=BD!$C$15,D396&amp;"/ CUSTODIO",IF(F396=BD!$C$16,D396&amp;"/ CUSTODIO / DTI")))))</f>
        <v>DTI</v>
      </c>
      <c r="F396" s="12" t="s">
        <v>1142</v>
      </c>
      <c r="G396" s="12" t="s">
        <v>86</v>
      </c>
      <c r="H396" s="51" t="b">
        <f>IF(F396=BD!$C$13,"X",IF(F396=BD!$C$15,"X",IF(F396=BD!$C$16,"X")))</f>
        <v>0</v>
      </c>
      <c r="I396" s="93" t="s">
        <v>1147</v>
      </c>
      <c r="J396" s="87" t="s">
        <v>1150</v>
      </c>
      <c r="K396" s="13" t="s">
        <v>88</v>
      </c>
      <c r="L396" s="2"/>
      <c r="M396" s="21" t="s">
        <v>1010</v>
      </c>
      <c r="N396" s="2"/>
      <c r="O396" s="2" t="s">
        <v>595</v>
      </c>
      <c r="P396" s="21" t="s">
        <v>647</v>
      </c>
      <c r="Q396" s="25" t="s">
        <v>87</v>
      </c>
      <c r="R396" s="21" t="s">
        <v>597</v>
      </c>
      <c r="S396" s="117">
        <v>2020</v>
      </c>
      <c r="T396" s="100" t="s">
        <v>1118</v>
      </c>
      <c r="U396" s="101" t="s">
        <v>1119</v>
      </c>
      <c r="V396" s="100" t="s">
        <v>1110</v>
      </c>
      <c r="W396" s="105" t="s">
        <v>1111</v>
      </c>
      <c r="X396" s="105" t="s">
        <v>1122</v>
      </c>
      <c r="Y396" s="62" t="str">
        <f t="shared" si="45"/>
        <v>INDEFINIDA</v>
      </c>
      <c r="Z396" s="30" t="str">
        <f t="shared" si="42"/>
        <v>CLASIFICADA</v>
      </c>
      <c r="AA396" s="29" t="str">
        <f t="shared" si="44"/>
        <v>TOTAL</v>
      </c>
      <c r="AB396" s="30" t="str">
        <f>IFERROR(VLOOKUP(W396,BD!$G$6:$H$8,2,0),"PENDIENTE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96" s="30" t="str">
        <f>IFERROR(VLOOKUP(#REF!,BD!$K$6:$L$8,2,0),"NO APLICA")</f>
        <v>NO APLICA</v>
      </c>
      <c r="AD396" s="58" t="str">
        <f t="shared" si="43"/>
        <v>Constitución Política de Colombia [Const.], 1991, art. 15.</v>
      </c>
    </row>
    <row r="397" spans="1:30" ht="115.5" thickBot="1" x14ac:dyDescent="0.25">
      <c r="A397" s="43">
        <v>391</v>
      </c>
      <c r="B397" s="10" t="s">
        <v>1009</v>
      </c>
      <c r="C397" s="3" t="s">
        <v>593</v>
      </c>
      <c r="D397" s="12" t="s">
        <v>86</v>
      </c>
      <c r="E397" s="26" t="str">
        <f>IF(F397=BD!$C$12,'Matriz Final'!D397,IF(F397=BD!$C$13,"CUSTODIO",IF(F397=BD!$C$14,"DTI",IF(F397=BD!$C$15,D397&amp;"/ CUSTODIO",IF(F397=BD!$C$16,D397&amp;"/ CUSTODIO / DTI")))))</f>
        <v>DTI</v>
      </c>
      <c r="F397" s="12" t="s">
        <v>1142</v>
      </c>
      <c r="G397" s="12" t="s">
        <v>86</v>
      </c>
      <c r="H397" s="51" t="b">
        <f>IF(F397=BD!$C$13,"X",IF(F397=BD!$C$15,"X",IF(F397=BD!$C$16,"X")))</f>
        <v>0</v>
      </c>
      <c r="I397" s="85" t="s">
        <v>1140</v>
      </c>
      <c r="J397" s="87" t="s">
        <v>1190</v>
      </c>
      <c r="K397" s="13" t="s">
        <v>10</v>
      </c>
      <c r="L397" s="21" t="s">
        <v>92</v>
      </c>
      <c r="M397" s="21" t="s">
        <v>1011</v>
      </c>
      <c r="N397" s="2"/>
      <c r="O397" s="2" t="s">
        <v>595</v>
      </c>
      <c r="P397" s="21" t="s">
        <v>596</v>
      </c>
      <c r="Q397" s="25" t="s">
        <v>91</v>
      </c>
      <c r="R397" s="21" t="s">
        <v>597</v>
      </c>
      <c r="S397" s="117">
        <v>2020</v>
      </c>
      <c r="T397" s="100" t="s">
        <v>1118</v>
      </c>
      <c r="U397" s="101" t="s">
        <v>1119</v>
      </c>
      <c r="V397" s="100" t="s">
        <v>1119</v>
      </c>
      <c r="W397" s="105" t="s">
        <v>1111</v>
      </c>
      <c r="X397" s="105" t="s">
        <v>1122</v>
      </c>
      <c r="Y397" s="62" t="str">
        <f t="shared" si="45"/>
        <v>INDEFINIDA</v>
      </c>
      <c r="Z397" s="30" t="str">
        <f t="shared" si="42"/>
        <v>CLASIFICADA</v>
      </c>
      <c r="AA397" s="29" t="str">
        <f t="shared" si="44"/>
        <v>TOTAL</v>
      </c>
      <c r="AB397" s="30" t="str">
        <f>IFERROR(VLOOKUP(W397,BD!$G$6:$H$8,2,0),"PENDIENTE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97" s="30" t="str">
        <f>IFERROR(VLOOKUP(#REF!,BD!$K$6:$L$8,2,0),"NO APLICA")</f>
        <v>NO APLICA</v>
      </c>
      <c r="AD397" s="58" t="str">
        <f t="shared" si="43"/>
        <v>Constitución Política de Colombia [Const.], 1991, art. 15.</v>
      </c>
    </row>
    <row r="398" spans="1:30" ht="115.5" thickBot="1" x14ac:dyDescent="0.25">
      <c r="A398" s="43">
        <v>392</v>
      </c>
      <c r="B398" s="10" t="s">
        <v>1009</v>
      </c>
      <c r="C398" s="3" t="s">
        <v>593</v>
      </c>
      <c r="D398" s="12" t="s">
        <v>86</v>
      </c>
      <c r="E398" s="26" t="str">
        <f>IF(F398=BD!$C$12,'Matriz Final'!D398,IF(F398=BD!$C$13,"CUSTODIO",IF(F398=BD!$C$14,"DTI",IF(F398=BD!$C$15,D398&amp;"/ CUSTODIO",IF(F398=BD!$C$16,D398&amp;"/ CUSTODIO / DTI")))))</f>
        <v>DTI</v>
      </c>
      <c r="F398" s="12" t="s">
        <v>1142</v>
      </c>
      <c r="G398" s="12" t="s">
        <v>86</v>
      </c>
      <c r="H398" s="51" t="b">
        <f>IF(F398=BD!$C$13,"X",IF(F398=BD!$C$15,"X",IF(F398=BD!$C$16,"X")))</f>
        <v>0</v>
      </c>
      <c r="I398" s="85" t="s">
        <v>1140</v>
      </c>
      <c r="J398" s="87" t="s">
        <v>1190</v>
      </c>
      <c r="K398" s="13" t="s">
        <v>10</v>
      </c>
      <c r="L398" s="21" t="s">
        <v>93</v>
      </c>
      <c r="M398" s="21" t="s">
        <v>1012</v>
      </c>
      <c r="N398" s="2"/>
      <c r="O398" s="2" t="s">
        <v>595</v>
      </c>
      <c r="P398" s="21" t="s">
        <v>596</v>
      </c>
      <c r="Q398" s="25" t="s">
        <v>91</v>
      </c>
      <c r="R398" s="21" t="s">
        <v>597</v>
      </c>
      <c r="S398" s="117">
        <v>2020</v>
      </c>
      <c r="T398" s="100" t="s">
        <v>1118</v>
      </c>
      <c r="U398" s="101"/>
      <c r="V398" s="100"/>
      <c r="W398" s="105" t="s">
        <v>1111</v>
      </c>
      <c r="X398" s="105" t="s">
        <v>1122</v>
      </c>
      <c r="Y398" s="62" t="str">
        <f t="shared" si="45"/>
        <v>INDEFINIDA</v>
      </c>
      <c r="Z398" s="30" t="str">
        <f t="shared" si="42"/>
        <v>CLASIFICADA</v>
      </c>
      <c r="AA398" s="29" t="str">
        <f t="shared" si="44"/>
        <v>TOTAL</v>
      </c>
      <c r="AB398" s="30" t="str">
        <f>IFERROR(VLOOKUP(W398,BD!$G$6:$H$8,2,0),"PENDIENTE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98" s="30" t="str">
        <f>IFERROR(VLOOKUP(#REF!,BD!$K$6:$L$8,2,0),"NO APLICA")</f>
        <v>NO APLICA</v>
      </c>
      <c r="AD398" s="58" t="str">
        <f t="shared" si="43"/>
        <v>Constitución Política de Colombia [Const.], 1991, art. 15.</v>
      </c>
    </row>
    <row r="399" spans="1:30" ht="115.5" thickBot="1" x14ac:dyDescent="0.25">
      <c r="A399" s="43">
        <v>393</v>
      </c>
      <c r="B399" s="10" t="s">
        <v>1009</v>
      </c>
      <c r="C399" s="3" t="s">
        <v>593</v>
      </c>
      <c r="D399" s="12" t="s">
        <v>86</v>
      </c>
      <c r="E399" s="26" t="str">
        <f>IF(F399=BD!$C$12,'Matriz Final'!D399,IF(F399=BD!$C$13,"CUSTODIO",IF(F399=BD!$C$14,"DTI",IF(F399=BD!$C$15,D399&amp;"/ CUSTODIO",IF(F399=BD!$C$16,D399&amp;"/ CUSTODIO / DTI")))))</f>
        <v>DTI</v>
      </c>
      <c r="F399" s="12" t="s">
        <v>1142</v>
      </c>
      <c r="G399" s="12" t="s">
        <v>86</v>
      </c>
      <c r="H399" s="51" t="b">
        <f>IF(F399=BD!$C$13,"X",IF(F399=BD!$C$15,"X",IF(F399=BD!$C$16,"X")))</f>
        <v>0</v>
      </c>
      <c r="I399" s="85" t="s">
        <v>1140</v>
      </c>
      <c r="J399" s="87" t="s">
        <v>1190</v>
      </c>
      <c r="K399" s="13" t="s">
        <v>10</v>
      </c>
      <c r="L399" s="21" t="s">
        <v>94</v>
      </c>
      <c r="M399" s="21" t="s">
        <v>1013</v>
      </c>
      <c r="N399" s="2"/>
      <c r="O399" s="2" t="s">
        <v>595</v>
      </c>
      <c r="P399" s="21" t="s">
        <v>596</v>
      </c>
      <c r="Q399" s="25" t="s">
        <v>91</v>
      </c>
      <c r="R399" s="21" t="s">
        <v>597</v>
      </c>
      <c r="S399" s="117">
        <v>2020</v>
      </c>
      <c r="T399" s="100" t="s">
        <v>1118</v>
      </c>
      <c r="U399" s="101"/>
      <c r="V399" s="100"/>
      <c r="W399" s="105" t="s">
        <v>1111</v>
      </c>
      <c r="X399" s="105" t="s">
        <v>1122</v>
      </c>
      <c r="Y399" s="62" t="str">
        <f t="shared" si="45"/>
        <v>INDEFINIDA</v>
      </c>
      <c r="Z399" s="30" t="str">
        <f t="shared" si="42"/>
        <v>CLASIFICADA</v>
      </c>
      <c r="AA399" s="29" t="str">
        <f t="shared" si="44"/>
        <v>TOTAL</v>
      </c>
      <c r="AB399" s="30" t="str">
        <f>IFERROR(VLOOKUP(W399,BD!$G$6:$H$8,2,0),"PENDIENTE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399" s="30" t="str">
        <f>IFERROR(VLOOKUP(#REF!,BD!$K$6:$L$8,2,0),"NO APLICA")</f>
        <v>NO APLICA</v>
      </c>
      <c r="AD399" s="58" t="str">
        <f t="shared" si="43"/>
        <v>Constitución Política de Colombia [Const.], 1991, art. 15.</v>
      </c>
    </row>
    <row r="400" spans="1:30" ht="115.5" thickBot="1" x14ac:dyDescent="0.25">
      <c r="A400" s="43">
        <v>394</v>
      </c>
      <c r="B400" s="10" t="s">
        <v>1009</v>
      </c>
      <c r="C400" s="3" t="s">
        <v>593</v>
      </c>
      <c r="D400" s="12" t="s">
        <v>86</v>
      </c>
      <c r="E400" s="26" t="str">
        <f>IF(F400=BD!$C$12,'Matriz Final'!D400,IF(F400=BD!$C$13,"CUSTODIO",IF(F400=BD!$C$14,"DTI",IF(F400=BD!$C$15,D400&amp;"/ CUSTODIO",IF(F400=BD!$C$16,D400&amp;"/ CUSTODIO / DTI")))))</f>
        <v>DTI</v>
      </c>
      <c r="F400" s="12" t="s">
        <v>1142</v>
      </c>
      <c r="G400" s="12" t="s">
        <v>86</v>
      </c>
      <c r="H400" s="51" t="b">
        <f>IF(F400=BD!$C$13,"X",IF(F400=BD!$C$15,"X",IF(F400=BD!$C$16,"X")))</f>
        <v>0</v>
      </c>
      <c r="I400" s="85" t="s">
        <v>1140</v>
      </c>
      <c r="J400" s="87" t="s">
        <v>1190</v>
      </c>
      <c r="K400" s="13" t="s">
        <v>10</v>
      </c>
      <c r="L400" s="21" t="s">
        <v>95</v>
      </c>
      <c r="M400" s="21" t="s">
        <v>1014</v>
      </c>
      <c r="N400" s="2"/>
      <c r="O400" s="2" t="s">
        <v>595</v>
      </c>
      <c r="P400" s="21" t="s">
        <v>596</v>
      </c>
      <c r="Q400" s="25" t="s">
        <v>91</v>
      </c>
      <c r="R400" s="21" t="s">
        <v>597</v>
      </c>
      <c r="S400" s="117">
        <v>2020</v>
      </c>
      <c r="T400" s="100" t="s">
        <v>1118</v>
      </c>
      <c r="U400" s="101"/>
      <c r="V400" s="100"/>
      <c r="W400" s="105" t="s">
        <v>1111</v>
      </c>
      <c r="X400" s="105" t="s">
        <v>1122</v>
      </c>
      <c r="Y400" s="62" t="str">
        <f t="shared" si="45"/>
        <v>INDEFINIDA</v>
      </c>
      <c r="Z400" s="30" t="str">
        <f t="shared" si="42"/>
        <v>CLASIFICADA</v>
      </c>
      <c r="AA400" s="29" t="str">
        <f t="shared" si="44"/>
        <v>TOTAL</v>
      </c>
      <c r="AB400" s="30" t="str">
        <f>IFERROR(VLOOKUP(W400,BD!$G$6:$H$8,2,0),"PENDIENTE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400" s="30" t="str">
        <f>IFERROR(VLOOKUP(#REF!,BD!$K$6:$L$8,2,0),"NO APLICA")</f>
        <v>NO APLICA</v>
      </c>
      <c r="AD400" s="58" t="str">
        <f t="shared" si="43"/>
        <v>Constitución Política de Colombia [Const.], 1991, art. 15.</v>
      </c>
    </row>
    <row r="401" spans="1:30" ht="115.5" thickBot="1" x14ac:dyDescent="0.25">
      <c r="A401" s="43">
        <v>395</v>
      </c>
      <c r="B401" s="10" t="s">
        <v>1009</v>
      </c>
      <c r="C401" s="3" t="s">
        <v>593</v>
      </c>
      <c r="D401" s="12" t="s">
        <v>86</v>
      </c>
      <c r="E401" s="26" t="str">
        <f>IF(F401=BD!$C$12,'Matriz Final'!D401,IF(F401=BD!$C$13,"CUSTODIO",IF(F401=BD!$C$14,"DTI",IF(F401=BD!$C$15,D401&amp;"/ CUSTODIO",IF(F401=BD!$C$16,D401&amp;"/ CUSTODIO / DTI")))))</f>
        <v>DTI</v>
      </c>
      <c r="F401" s="12" t="s">
        <v>1142</v>
      </c>
      <c r="G401" s="12" t="s">
        <v>86</v>
      </c>
      <c r="H401" s="51" t="b">
        <f>IF(F401=BD!$C$13,"X",IF(F401=BD!$C$15,"X",IF(F401=BD!$C$16,"X")))</f>
        <v>0</v>
      </c>
      <c r="I401" s="93" t="s">
        <v>1147</v>
      </c>
      <c r="J401" s="87" t="s">
        <v>1150</v>
      </c>
      <c r="K401" s="14" t="s">
        <v>90</v>
      </c>
      <c r="L401" s="2"/>
      <c r="M401" s="21" t="s">
        <v>1015</v>
      </c>
      <c r="N401" s="2"/>
      <c r="O401" s="2" t="s">
        <v>595</v>
      </c>
      <c r="P401" s="21" t="s">
        <v>596</v>
      </c>
      <c r="Q401" s="25" t="s">
        <v>89</v>
      </c>
      <c r="R401" s="21" t="s">
        <v>597</v>
      </c>
      <c r="S401" s="117">
        <v>2020</v>
      </c>
      <c r="T401" s="100" t="s">
        <v>1118</v>
      </c>
      <c r="U401" s="101" t="s">
        <v>1119</v>
      </c>
      <c r="V401" s="100" t="s">
        <v>1110</v>
      </c>
      <c r="W401" s="106" t="s">
        <v>1111</v>
      </c>
      <c r="X401" s="105" t="s">
        <v>1122</v>
      </c>
      <c r="Y401" s="62" t="str">
        <f t="shared" si="45"/>
        <v>INDEFINIDA</v>
      </c>
      <c r="Z401" s="30" t="str">
        <f t="shared" si="42"/>
        <v>CLASIFICADA</v>
      </c>
      <c r="AA401" s="29" t="str">
        <f t="shared" si="44"/>
        <v>TOTAL</v>
      </c>
      <c r="AB401" s="30" t="str">
        <f>IFERROR(VLOOKUP(W401,BD!$G$6:$H$8,2,0),"PENDIENTE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401" s="30" t="str">
        <f>IFERROR(VLOOKUP(#REF!,BD!$K$6:$L$8,2,0),"NO APLICA")</f>
        <v>NO APLICA</v>
      </c>
      <c r="AD401" s="58" t="str">
        <f t="shared" si="43"/>
        <v>Constitución Política de Colombia [Const.], 1991, art. 15.</v>
      </c>
    </row>
    <row r="402" spans="1:30" ht="268.5" thickBot="1" x14ac:dyDescent="0.25">
      <c r="A402" s="43">
        <v>396</v>
      </c>
      <c r="B402" s="10" t="s">
        <v>1016</v>
      </c>
      <c r="C402" s="3" t="s">
        <v>593</v>
      </c>
      <c r="D402" s="12" t="s">
        <v>96</v>
      </c>
      <c r="E402" s="26" t="b">
        <f>IF(F402=BD!$C$12,'Matriz Final'!D402,IF(F402=BD!$C$13,"CUSTODIO",IF(F402=BD!$C$14,"DTI",IF(F402=BD!$C$15,D402&amp;"/ CUSTODIO",IF(F402=BD!$C$16,D402&amp;"/ CUSTODIO / DTI")))))</f>
        <v>0</v>
      </c>
      <c r="F402" s="12" t="s">
        <v>1146</v>
      </c>
      <c r="G402" s="12" t="s">
        <v>96</v>
      </c>
      <c r="H402" s="51" t="b">
        <f>IF(F402=BD!$C$13,"X",IF(F402=BD!$C$15,"X",IF(F402=BD!$C$16,"X")))</f>
        <v>0</v>
      </c>
      <c r="I402" s="85" t="s">
        <v>1147</v>
      </c>
      <c r="J402" s="87" t="s">
        <v>1154</v>
      </c>
      <c r="K402" s="13" t="s">
        <v>88</v>
      </c>
      <c r="L402" s="2"/>
      <c r="M402" s="21" t="s">
        <v>1010</v>
      </c>
      <c r="N402" s="2"/>
      <c r="O402" s="2" t="s">
        <v>595</v>
      </c>
      <c r="P402" s="21" t="s">
        <v>647</v>
      </c>
      <c r="Q402" s="25" t="s">
        <v>87</v>
      </c>
      <c r="R402" s="21" t="s">
        <v>597</v>
      </c>
      <c r="S402" s="117">
        <v>2000</v>
      </c>
      <c r="T402" s="100" t="s">
        <v>1118</v>
      </c>
      <c r="U402" s="101" t="s">
        <v>1119</v>
      </c>
      <c r="V402" s="100" t="s">
        <v>1119</v>
      </c>
      <c r="W402" s="106" t="s">
        <v>1111</v>
      </c>
      <c r="X402" s="105" t="s">
        <v>1122</v>
      </c>
      <c r="Y402" s="62" t="str">
        <f t="shared" si="45"/>
        <v>INDEFINIDA</v>
      </c>
      <c r="Z402" s="30" t="str">
        <f t="shared" si="42"/>
        <v>CLASIFICADA</v>
      </c>
      <c r="AA402" s="29" t="str">
        <f t="shared" si="44"/>
        <v>TOTAL</v>
      </c>
      <c r="AB402" s="30" t="str">
        <f>IFERROR(VLOOKUP(W402,BD!$G$6:$H$8,2,0),"PENDIENTE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402" s="30" t="str">
        <f>IFERROR(VLOOKUP(#REF!,BD!$K$6:$L$8,2,0),"NO APLICA")</f>
        <v>NO APLICA</v>
      </c>
      <c r="AD402" s="58" t="str">
        <f t="shared" si="43"/>
        <v>Constitución Política de Colombia [Const.], 1991, art. 15.</v>
      </c>
    </row>
    <row r="403" spans="1:30" ht="115.5" thickBot="1" x14ac:dyDescent="0.25">
      <c r="A403" s="43">
        <v>397</v>
      </c>
      <c r="B403" s="10" t="s">
        <v>1017</v>
      </c>
      <c r="C403" s="3" t="s">
        <v>593</v>
      </c>
      <c r="D403" s="12" t="s">
        <v>96</v>
      </c>
      <c r="E403" s="26" t="b">
        <f>IF(F403=BD!$C$12,'Matriz Final'!D403,IF(F403=BD!$C$13,"CUSTODIO",IF(F403=BD!$C$14,"DTI",IF(F403=BD!$C$15,D403&amp;"/ CUSTODIO",IF(F403=BD!$C$16,D403&amp;"/ CUSTODIO / DTI")))))</f>
        <v>0</v>
      </c>
      <c r="F403" s="12" t="s">
        <v>1146</v>
      </c>
      <c r="G403" s="12" t="s">
        <v>96</v>
      </c>
      <c r="H403" s="51" t="b">
        <f>IF(F403=BD!$C$13,"X",IF(F403=BD!$C$15,"X",IF(F403=BD!$C$16,"X")))</f>
        <v>0</v>
      </c>
      <c r="I403" s="85" t="s">
        <v>1147</v>
      </c>
      <c r="J403" s="87" t="s">
        <v>1154</v>
      </c>
      <c r="K403" s="13" t="s">
        <v>10</v>
      </c>
      <c r="L403" s="21" t="s">
        <v>92</v>
      </c>
      <c r="M403" s="21" t="s">
        <v>1011</v>
      </c>
      <c r="N403" s="2"/>
      <c r="O403" s="2" t="s">
        <v>595</v>
      </c>
      <c r="P403" s="21" t="s">
        <v>596</v>
      </c>
      <c r="Q403" s="25" t="s">
        <v>91</v>
      </c>
      <c r="R403" s="21" t="s">
        <v>597</v>
      </c>
      <c r="S403" s="117">
        <v>2000</v>
      </c>
      <c r="T403" s="100" t="s">
        <v>1118</v>
      </c>
      <c r="U403" s="101" t="s">
        <v>1119</v>
      </c>
      <c r="V403" s="100" t="s">
        <v>1119</v>
      </c>
      <c r="W403" s="105" t="s">
        <v>1111</v>
      </c>
      <c r="X403" s="105" t="s">
        <v>1122</v>
      </c>
      <c r="Y403" s="62" t="str">
        <f t="shared" si="45"/>
        <v>INDEFINIDA</v>
      </c>
      <c r="Z403" s="30" t="str">
        <f t="shared" si="42"/>
        <v>CLASIFICADA</v>
      </c>
      <c r="AA403" s="29" t="str">
        <f t="shared" si="44"/>
        <v>TOTAL</v>
      </c>
      <c r="AB403" s="30" t="str">
        <f>IFERROR(VLOOKUP(W403,BD!$G$6:$H$8,2,0),"PENDIENTE TIPO DE INFORMACIÓN CONTENIDA")</f>
        <v>Art. 18, Ley 1712 de 2014. Num a: "El derecho de toda persona a la intimidad, bajo las limitaciones propias que impone la condición de servidor público, en concordancia con lo estipulado por el artículo 24 de la Ley 1437 de 2011."</v>
      </c>
      <c r="AC403" s="30" t="str">
        <f>IFERROR(VLOOKUP(#REF!,BD!$K$6:$L$8,2,0),"NO APLICA")</f>
        <v>NO APLICA</v>
      </c>
      <c r="AD403" s="58" t="str">
        <f t="shared" si="43"/>
        <v>Constitución Política de Colombia [Const.], 1991, art. 15.</v>
      </c>
    </row>
    <row r="404" spans="1:30" ht="102" thickBot="1" x14ac:dyDescent="0.25">
      <c r="A404" s="43">
        <v>398</v>
      </c>
      <c r="B404" s="10" t="s">
        <v>1017</v>
      </c>
      <c r="C404" s="3" t="s">
        <v>593</v>
      </c>
      <c r="D404" s="12" t="s">
        <v>96</v>
      </c>
      <c r="E404" s="26" t="str">
        <f>IF(F404=BD!$C$12,'Matriz Final'!D404,IF(F404=BD!$C$13,"CUSTODIO",IF(F404=BD!$C$14,"DTI",IF(F404=BD!$C$15,D404&amp;"/ CUSTODIO",IF(F404=BD!$C$16,D404&amp;"/ CUSTODIO / DTI")))))</f>
        <v>DTI</v>
      </c>
      <c r="F404" s="12" t="s">
        <v>1142</v>
      </c>
      <c r="G404" s="12" t="s">
        <v>96</v>
      </c>
      <c r="H404" s="51" t="b">
        <f>IF(F404=BD!$C$13,"X",IF(F404=BD!$C$15,"X",IF(F404=BD!$C$16,"X")))</f>
        <v>0</v>
      </c>
      <c r="I404" s="85" t="s">
        <v>1153</v>
      </c>
      <c r="J404" s="87" t="s">
        <v>1153</v>
      </c>
      <c r="K404" s="13" t="s">
        <v>10</v>
      </c>
      <c r="L404" s="21" t="s">
        <v>93</v>
      </c>
      <c r="M404" s="21" t="s">
        <v>1012</v>
      </c>
      <c r="N404" s="2"/>
      <c r="O404" s="2" t="s">
        <v>595</v>
      </c>
      <c r="P404" s="21" t="s">
        <v>596</v>
      </c>
      <c r="Q404" s="25" t="s">
        <v>91</v>
      </c>
      <c r="R404" s="21" t="s">
        <v>597</v>
      </c>
      <c r="S404" s="117">
        <v>2000</v>
      </c>
      <c r="T404" s="100" t="s">
        <v>1118</v>
      </c>
      <c r="U404" s="101" t="s">
        <v>1119</v>
      </c>
      <c r="V404" s="100" t="s">
        <v>1119</v>
      </c>
      <c r="W404" s="105" t="s">
        <v>1120</v>
      </c>
      <c r="X404" s="105" t="s">
        <v>1115</v>
      </c>
      <c r="Y404" s="62" t="str">
        <f t="shared" si="45"/>
        <v>INDEFINIDA</v>
      </c>
      <c r="Z404" s="30" t="str">
        <f t="shared" si="42"/>
        <v>CLASIFICADA</v>
      </c>
      <c r="AA404" s="29" t="str">
        <f t="shared" si="44"/>
        <v>TOTAL</v>
      </c>
      <c r="AB404" s="30" t="str">
        <f>IFERROR(VLOOKUP(W404,BD!$G$6:$H$8,2,0),"PENDIENTE TIPO DE INFORMACIÓN CONTENIDA")</f>
        <v>Art. 18, Ley 1712 de 2014. Num. c: Los secretos comerciales, industriales y profesionales.</v>
      </c>
      <c r="AC404" s="30" t="str">
        <f>IFERROR(VLOOKUP(#REF!,BD!$K$6:$L$8,2,0),"NO APLICA")</f>
        <v>NO APLICA</v>
      </c>
      <c r="AD404" s="58" t="str">
        <f t="shared" si="43"/>
        <v>Ley 256 de 1996 (Normas sobre competencia desleal). Artículo 16: Violación de Secretos.</v>
      </c>
    </row>
    <row r="405" spans="1:30" ht="102" thickBot="1" x14ac:dyDescent="0.25">
      <c r="A405" s="43">
        <v>399</v>
      </c>
      <c r="B405" s="10" t="s">
        <v>1017</v>
      </c>
      <c r="C405" s="3" t="s">
        <v>593</v>
      </c>
      <c r="D405" s="12" t="s">
        <v>96</v>
      </c>
      <c r="E405" s="26" t="str">
        <f>IF(F405=BD!$C$12,'Matriz Final'!D405,IF(F405=BD!$C$13,"CUSTODIO",IF(F405=BD!$C$14,"DTI",IF(F405=BD!$C$15,D405&amp;"/ CUSTODIO",IF(F405=BD!$C$16,D405&amp;"/ CUSTODIO / DTI")))))</f>
        <v>DTI</v>
      </c>
      <c r="F405" s="12" t="s">
        <v>1142</v>
      </c>
      <c r="G405" s="12" t="s">
        <v>96</v>
      </c>
      <c r="H405" s="51" t="b">
        <f>IF(F405=BD!$C$13,"X",IF(F405=BD!$C$15,"X",IF(F405=BD!$C$16,"X")))</f>
        <v>0</v>
      </c>
      <c r="I405" s="85" t="s">
        <v>1153</v>
      </c>
      <c r="J405" s="87" t="s">
        <v>1153</v>
      </c>
      <c r="K405" s="13" t="s">
        <v>10</v>
      </c>
      <c r="L405" s="21" t="s">
        <v>94</v>
      </c>
      <c r="M405" s="21" t="s">
        <v>1013</v>
      </c>
      <c r="N405" s="2"/>
      <c r="O405" s="2" t="s">
        <v>595</v>
      </c>
      <c r="P405" s="21" t="s">
        <v>596</v>
      </c>
      <c r="Q405" s="25" t="s">
        <v>91</v>
      </c>
      <c r="R405" s="21" t="s">
        <v>597</v>
      </c>
      <c r="S405" s="117">
        <v>2000</v>
      </c>
      <c r="T405" s="100" t="s">
        <v>1118</v>
      </c>
      <c r="U405" s="101" t="s">
        <v>1119</v>
      </c>
      <c r="V405" s="100" t="s">
        <v>1119</v>
      </c>
      <c r="W405" s="105" t="s">
        <v>1120</v>
      </c>
      <c r="X405" s="105" t="s">
        <v>1115</v>
      </c>
      <c r="Y405" s="62" t="str">
        <f t="shared" si="45"/>
        <v>INDEFINIDA</v>
      </c>
      <c r="Z405" s="30" t="str">
        <f t="shared" si="42"/>
        <v>CLASIFICADA</v>
      </c>
      <c r="AA405" s="29" t="str">
        <f t="shared" si="44"/>
        <v>TOTAL</v>
      </c>
      <c r="AB405" s="30" t="str">
        <f>IFERROR(VLOOKUP(W405,BD!$G$6:$H$8,2,0),"PENDIENTE TIPO DE INFORMACIÓN CONTENIDA")</f>
        <v>Art. 18, Ley 1712 de 2014. Num. c: Los secretos comerciales, industriales y profesionales.</v>
      </c>
      <c r="AC405" s="30" t="str">
        <f>IFERROR(VLOOKUP(#REF!,BD!$K$6:$L$8,2,0),"NO APLICA")</f>
        <v>NO APLICA</v>
      </c>
      <c r="AD405" s="58" t="str">
        <f t="shared" si="43"/>
        <v>Ley 256 de 1996 (Normas sobre competencia desleal). Artículo 16: Violación de Secretos.</v>
      </c>
    </row>
    <row r="406" spans="1:30" ht="102" thickBot="1" x14ac:dyDescent="0.25">
      <c r="A406" s="43">
        <v>400</v>
      </c>
      <c r="B406" s="10" t="s">
        <v>1017</v>
      </c>
      <c r="C406" s="3" t="s">
        <v>593</v>
      </c>
      <c r="D406" s="12" t="s">
        <v>96</v>
      </c>
      <c r="E406" s="26" t="str">
        <f>IF(F406=BD!$C$12,'Matriz Final'!D406,IF(F406=BD!$C$13,"CUSTODIO",IF(F406=BD!$C$14,"DTI",IF(F406=BD!$C$15,D406&amp;"/ CUSTODIO",IF(F406=BD!$C$16,D406&amp;"/ CUSTODIO / DTI")))))</f>
        <v>DTI</v>
      </c>
      <c r="F406" s="64" t="s">
        <v>1142</v>
      </c>
      <c r="G406" s="12" t="s">
        <v>96</v>
      </c>
      <c r="H406" s="51" t="b">
        <f>IF(F406=BD!$C$13,"X",IF(F406=BD!$C$15,"X",IF(F406=BD!$C$16,"X")))</f>
        <v>0</v>
      </c>
      <c r="I406" s="93" t="s">
        <v>1147</v>
      </c>
      <c r="J406" s="87" t="s">
        <v>1150</v>
      </c>
      <c r="K406" s="13" t="s">
        <v>10</v>
      </c>
      <c r="L406" s="21" t="s">
        <v>95</v>
      </c>
      <c r="M406" s="21" t="s">
        <v>1018</v>
      </c>
      <c r="N406" s="2"/>
      <c r="O406" s="2" t="s">
        <v>595</v>
      </c>
      <c r="P406" s="21" t="s">
        <v>596</v>
      </c>
      <c r="Q406" s="25" t="s">
        <v>91</v>
      </c>
      <c r="R406" s="21" t="s">
        <v>597</v>
      </c>
      <c r="S406" s="117">
        <v>2020</v>
      </c>
      <c r="T406" s="100" t="s">
        <v>1118</v>
      </c>
      <c r="U406" s="101" t="s">
        <v>1119</v>
      </c>
      <c r="V406" s="100" t="s">
        <v>1110</v>
      </c>
      <c r="W406" s="106" t="s">
        <v>1111</v>
      </c>
      <c r="X406" s="105" t="s">
        <v>1122</v>
      </c>
      <c r="Y406" s="62" t="str">
        <f t="shared" si="45"/>
        <v>INDEFINIDA</v>
      </c>
      <c r="Z406" s="30" t="str">
        <f t="shared" ref="Z406:Z419" si="46">IF(U406&lt;&gt;"",IF(U406&lt;&gt;"PÚBLICA","CLASIFICADA","PÚBLICA"),"PENDIENTE CLASIFICAR POR CONFIDENCIALIDAD")</f>
        <v>CLASIFICADA</v>
      </c>
      <c r="AA406" s="29" t="str">
        <f t="shared" si="44"/>
        <v>TOTAL</v>
      </c>
      <c r="AB406" s="30" t="str">
        <f>IFERROR(VLOOKUP(X406,BD!$G$6:$H$8,2,0),"PENDIENTE TIPO DE INFORMACIÓN CONTENIDA")</f>
        <v>PENDIENTE TIPO DE INFORMACIÓN CONTENIDA</v>
      </c>
      <c r="AC406" s="30" t="str">
        <f>IFERROR(VLOOKUP(#REF!,BD!$K$6:$L$8,2,0),"NO APLICA")</f>
        <v>NO APLICA</v>
      </c>
      <c r="AD406" s="58" t="str">
        <f t="shared" ref="AD406:AD419" si="47">IF(LEFT(X406,9)="Numeral_A","Constitución Política de Colombia [Const.], 1991, art. 15.",IF(LEFT(X406,9)="Numeral_C","Ley 256 de 1996 (Normas sobre competencia desleal). Artículo 16: Violación de Secretos.","NO APLICA"))</f>
        <v>NO APLICA</v>
      </c>
    </row>
    <row r="407" spans="1:30" ht="102" thickBot="1" x14ac:dyDescent="0.25">
      <c r="A407" s="43">
        <v>401</v>
      </c>
      <c r="B407" s="10" t="s">
        <v>1017</v>
      </c>
      <c r="C407" s="3" t="s">
        <v>593</v>
      </c>
      <c r="D407" s="12" t="s">
        <v>96</v>
      </c>
      <c r="E407" s="26" t="str">
        <f>IF(F407=BD!$C$12,'Matriz Final'!D407,IF(F407=BD!$C$13,"CUSTODIO",IF(F407=BD!$C$14,"DTI",IF(F407=BD!$C$15,D407&amp;"/ CUSTODIO",IF(F407=BD!$C$16,D407&amp;"/ CUSTODIO / DTI")))))</f>
        <v>DTI</v>
      </c>
      <c r="F407" s="64" t="s">
        <v>1142</v>
      </c>
      <c r="G407" s="12" t="s">
        <v>96</v>
      </c>
      <c r="H407" s="51" t="b">
        <f>IF(F407=BD!$C$13,"X",IF(F407=BD!$C$15,"X",IF(F407=BD!$C$16,"X")))</f>
        <v>0</v>
      </c>
      <c r="I407" s="93" t="s">
        <v>1147</v>
      </c>
      <c r="J407" s="87" t="s">
        <v>1150</v>
      </c>
      <c r="K407" s="14" t="s">
        <v>90</v>
      </c>
      <c r="L407" s="2"/>
      <c r="M407" s="21" t="s">
        <v>1015</v>
      </c>
      <c r="N407" s="2"/>
      <c r="O407" s="2" t="s">
        <v>595</v>
      </c>
      <c r="P407" s="21" t="s">
        <v>596</v>
      </c>
      <c r="Q407" s="25" t="s">
        <v>89</v>
      </c>
      <c r="R407" s="21" t="s">
        <v>597</v>
      </c>
      <c r="S407" s="117">
        <v>2020</v>
      </c>
      <c r="T407" s="100" t="s">
        <v>1118</v>
      </c>
      <c r="U407" s="101" t="s">
        <v>1119</v>
      </c>
      <c r="V407" s="100" t="s">
        <v>1110</v>
      </c>
      <c r="W407" s="106" t="s">
        <v>1111</v>
      </c>
      <c r="X407" s="105" t="s">
        <v>1122</v>
      </c>
      <c r="Y407" s="62" t="str">
        <f t="shared" si="45"/>
        <v>INDEFINIDA</v>
      </c>
      <c r="Z407" s="30" t="str">
        <f t="shared" si="46"/>
        <v>CLASIFICADA</v>
      </c>
      <c r="AA407" s="29" t="str">
        <f t="shared" si="44"/>
        <v>TOTAL</v>
      </c>
      <c r="AB407" s="30" t="str">
        <f>IFERROR(VLOOKUP(X407,BD!$G$6:$H$8,2,0),"PENDIENTE TIPO DE INFORMACIÓN CONTENIDA")</f>
        <v>PENDIENTE TIPO DE INFORMACIÓN CONTENIDA</v>
      </c>
      <c r="AC407" s="30" t="str">
        <f>IFERROR(VLOOKUP(#REF!,BD!$K$6:$L$8,2,0),"NO APLICA")</f>
        <v>NO APLICA</v>
      </c>
      <c r="AD407" s="58" t="str">
        <f t="shared" si="47"/>
        <v>NO APLICA</v>
      </c>
    </row>
    <row r="408" spans="1:30" ht="114.75" x14ac:dyDescent="0.2">
      <c r="A408" s="43">
        <v>402</v>
      </c>
      <c r="B408" s="10" t="s">
        <v>1019</v>
      </c>
      <c r="C408" s="3" t="s">
        <v>593</v>
      </c>
      <c r="D408" s="12" t="s">
        <v>359</v>
      </c>
      <c r="E408" s="26" t="str">
        <f>IF(F408=BD!$C$12,'Matriz Final'!D408,IF(F408=BD!$C$13,"CUSTODIO",IF(F408=BD!$C$14,"DTI",IF(F408=BD!$C$15,D408&amp;"/ CUSTODIO",IF(F408=BD!$C$16,D408&amp;"/ CUSTODIO / DTI")))))</f>
        <v>DEPARTAMENTO TÉCNICO</v>
      </c>
      <c r="F408" s="12" t="s">
        <v>1136</v>
      </c>
      <c r="G408" s="12" t="s">
        <v>359</v>
      </c>
      <c r="H408" s="51" t="b">
        <f>IF(F408=BD!$C$13,"X",IF(F408=BD!$C$15,"X",IF(F408=BD!$C$16,"X")))</f>
        <v>0</v>
      </c>
      <c r="I408" s="85"/>
      <c r="J408" s="87"/>
      <c r="K408" s="13" t="s">
        <v>374</v>
      </c>
      <c r="L408" s="2"/>
      <c r="M408" s="21" t="s">
        <v>1020</v>
      </c>
      <c r="N408" s="2"/>
      <c r="O408" s="2" t="s">
        <v>595</v>
      </c>
      <c r="P408" s="21" t="s">
        <v>647</v>
      </c>
      <c r="Q408" s="25" t="s">
        <v>373</v>
      </c>
      <c r="R408" s="21" t="s">
        <v>597</v>
      </c>
      <c r="S408" s="121">
        <v>2000</v>
      </c>
      <c r="T408" s="100" t="s">
        <v>1118</v>
      </c>
      <c r="U408" s="101" t="s">
        <v>1119</v>
      </c>
      <c r="V408" s="101" t="s">
        <v>1119</v>
      </c>
      <c r="W408" s="105" t="s">
        <v>1120</v>
      </c>
      <c r="X408" s="105" t="s">
        <v>1115</v>
      </c>
      <c r="Y408" s="62" t="str">
        <f t="shared" si="45"/>
        <v>INDEFINIDA</v>
      </c>
      <c r="Z408" s="30" t="str">
        <f t="shared" si="46"/>
        <v>CLASIFICADA</v>
      </c>
      <c r="AA408" s="29" t="str">
        <f t="shared" si="44"/>
        <v>TOTAL</v>
      </c>
      <c r="AB408" s="30" t="str">
        <f>IFERROR(VLOOKUP(X408,BD!$G$6:$H$8,2,0),"PENDIENTE TIPO DE INFORMACIÓN CONTENIDA")</f>
        <v>PENDIENTE TIPO DE INFORMACIÓN CONTENIDA</v>
      </c>
      <c r="AC408" s="30" t="str">
        <f>IFERROR(VLOOKUP(#REF!,BD!$K$6:$L$8,2,0),"NO APLICA")</f>
        <v>NO APLICA</v>
      </c>
      <c r="AD408" s="58" t="str">
        <f t="shared" si="47"/>
        <v>NO APLICA</v>
      </c>
    </row>
    <row r="409" spans="1:30" ht="114.75" x14ac:dyDescent="0.2">
      <c r="A409" s="43">
        <v>403</v>
      </c>
      <c r="B409" s="10" t="s">
        <v>1019</v>
      </c>
      <c r="C409" s="3" t="s">
        <v>593</v>
      </c>
      <c r="D409" s="12" t="s">
        <v>359</v>
      </c>
      <c r="E409" s="26" t="str">
        <f>IF(F409=BD!$C$12,'Matriz Final'!D409,IF(F409=BD!$C$13,"CUSTODIO",IF(F409=BD!$C$14,"DTI",IF(F409=BD!$C$15,D409&amp;"/ CUSTODIO",IF(F409=BD!$C$16,D409&amp;"/ CUSTODIO / DTI")))))</f>
        <v>DEPARTAMENTO TÉCNICO</v>
      </c>
      <c r="F409" s="12" t="s">
        <v>1136</v>
      </c>
      <c r="G409" s="12" t="s">
        <v>359</v>
      </c>
      <c r="H409" s="51" t="b">
        <f>IF(F409=BD!$C$13,"X",IF(F409=BD!$C$15,"X",IF(F409=BD!$C$16,"X")))</f>
        <v>0</v>
      </c>
      <c r="I409" s="85"/>
      <c r="J409" s="87"/>
      <c r="K409" s="13" t="s">
        <v>372</v>
      </c>
      <c r="L409" s="2"/>
      <c r="M409" s="21" t="s">
        <v>1021</v>
      </c>
      <c r="N409" s="2"/>
      <c r="O409" s="2" t="s">
        <v>595</v>
      </c>
      <c r="P409" s="21" t="s">
        <v>647</v>
      </c>
      <c r="Q409" s="25" t="s">
        <v>371</v>
      </c>
      <c r="R409" s="21" t="s">
        <v>597</v>
      </c>
      <c r="S409" s="121">
        <v>2000</v>
      </c>
      <c r="T409" s="100" t="s">
        <v>1118</v>
      </c>
      <c r="U409" s="101" t="s">
        <v>1119</v>
      </c>
      <c r="V409" s="101" t="s">
        <v>1119</v>
      </c>
      <c r="W409" s="105" t="s">
        <v>1120</v>
      </c>
      <c r="X409" s="105" t="s">
        <v>1115</v>
      </c>
      <c r="Y409" s="62" t="str">
        <f t="shared" si="45"/>
        <v>INDEFINIDA</v>
      </c>
      <c r="Z409" s="30" t="str">
        <f t="shared" si="46"/>
        <v>CLASIFICADA</v>
      </c>
      <c r="AA409" s="29" t="str">
        <f t="shared" si="44"/>
        <v>TOTAL</v>
      </c>
      <c r="AB409" s="30" t="str">
        <f>IFERROR(VLOOKUP(X409,BD!$G$6:$H$8,2,0),"PENDIENTE TIPO DE INFORMACIÓN CONTENIDA")</f>
        <v>PENDIENTE TIPO DE INFORMACIÓN CONTENIDA</v>
      </c>
      <c r="AC409" s="30" t="str">
        <f>IFERROR(VLOOKUP(#REF!,BD!$K$6:$L$8,2,0),"NO APLICA")</f>
        <v>NO APLICA</v>
      </c>
      <c r="AD409" s="58" t="str">
        <f t="shared" si="47"/>
        <v>NO APLICA</v>
      </c>
    </row>
    <row r="410" spans="1:30" ht="90" x14ac:dyDescent="0.2">
      <c r="A410" s="43">
        <v>404</v>
      </c>
      <c r="B410" s="10" t="s">
        <v>1022</v>
      </c>
      <c r="C410" s="3" t="s">
        <v>593</v>
      </c>
      <c r="D410" s="12" t="s">
        <v>359</v>
      </c>
      <c r="E410" s="26" t="str">
        <f>IF(F410=BD!$C$12,'Matriz Final'!D410,IF(F410=BD!$C$13,"CUSTODIO",IF(F410=BD!$C$14,"DTI",IF(F410=BD!$C$15,D410&amp;"/ CUSTODIO",IF(F410=BD!$C$16,D410&amp;"/ CUSTODIO / DTI")))))</f>
        <v>DTI</v>
      </c>
      <c r="F410" s="12" t="s">
        <v>1142</v>
      </c>
      <c r="G410" s="12" t="s">
        <v>359</v>
      </c>
      <c r="H410" s="51" t="b">
        <f>IF(F410=BD!$C$13,"X",IF(F410=BD!$C$15,"X",IF(F410=BD!$C$16,"X")))</f>
        <v>0</v>
      </c>
      <c r="I410" s="85" t="s">
        <v>1140</v>
      </c>
      <c r="J410" s="87" t="s">
        <v>1190</v>
      </c>
      <c r="K410" s="13" t="s">
        <v>10</v>
      </c>
      <c r="L410" s="21" t="s">
        <v>375</v>
      </c>
      <c r="M410" s="21" t="s">
        <v>607</v>
      </c>
      <c r="N410" s="2"/>
      <c r="O410" s="2" t="s">
        <v>595</v>
      </c>
      <c r="P410" s="21" t="s">
        <v>596</v>
      </c>
      <c r="Q410" s="25" t="s">
        <v>91</v>
      </c>
      <c r="R410" s="21" t="s">
        <v>987</v>
      </c>
      <c r="S410" s="121">
        <v>2000</v>
      </c>
      <c r="T410" s="100" t="s">
        <v>1118</v>
      </c>
      <c r="U410" s="101" t="s">
        <v>1119</v>
      </c>
      <c r="V410" s="101" t="s">
        <v>1119</v>
      </c>
      <c r="W410" s="105" t="s">
        <v>1120</v>
      </c>
      <c r="X410" s="105" t="s">
        <v>1115</v>
      </c>
      <c r="Y410" s="62" t="str">
        <f t="shared" si="45"/>
        <v>INDEFINIDA</v>
      </c>
      <c r="Z410" s="30" t="str">
        <f t="shared" si="46"/>
        <v>CLASIFICADA</v>
      </c>
      <c r="AA410" s="29" t="str">
        <f t="shared" si="44"/>
        <v>TOTAL</v>
      </c>
      <c r="AB410" s="30" t="str">
        <f>IFERROR(VLOOKUP(X410,BD!$G$6:$H$8,2,0),"PENDIENTE TIPO DE INFORMACIÓN CONTENIDA")</f>
        <v>PENDIENTE TIPO DE INFORMACIÓN CONTENIDA</v>
      </c>
      <c r="AC410" s="30" t="str">
        <f>IFERROR(VLOOKUP(#REF!,BD!$K$6:$L$8,2,0),"NO APLICA")</f>
        <v>NO APLICA</v>
      </c>
      <c r="AD410" s="58" t="str">
        <f t="shared" si="47"/>
        <v>NO APLICA</v>
      </c>
    </row>
    <row r="411" spans="1:30" ht="90.75" thickBot="1" x14ac:dyDescent="0.25">
      <c r="A411" s="43">
        <v>405</v>
      </c>
      <c r="B411" s="10" t="s">
        <v>1022</v>
      </c>
      <c r="C411" s="3" t="s">
        <v>593</v>
      </c>
      <c r="D411" s="12" t="s">
        <v>359</v>
      </c>
      <c r="E411" s="26" t="str">
        <f>IF(F411=BD!$C$12,'Matriz Final'!D411,IF(F411=BD!$C$13,"CUSTODIO",IF(F411=BD!$C$14,"DTI",IF(F411=BD!$C$15,D411&amp;"/ CUSTODIO",IF(F411=BD!$C$16,D411&amp;"/ CUSTODIO / DTI")))))</f>
        <v>DTI</v>
      </c>
      <c r="F411" s="12" t="s">
        <v>1142</v>
      </c>
      <c r="G411" s="12" t="s">
        <v>359</v>
      </c>
      <c r="H411" s="51" t="b">
        <f>IF(F411=BD!$C$13,"X",IF(F411=BD!$C$15,"X",IF(F411=BD!$C$16,"X")))</f>
        <v>0</v>
      </c>
      <c r="I411" s="85" t="s">
        <v>1140</v>
      </c>
      <c r="J411" s="87"/>
      <c r="K411" s="13" t="s">
        <v>53</v>
      </c>
      <c r="L411" s="21" t="s">
        <v>360</v>
      </c>
      <c r="M411" s="21" t="s">
        <v>1023</v>
      </c>
      <c r="N411" s="2"/>
      <c r="O411" s="2" t="s">
        <v>595</v>
      </c>
      <c r="P411" s="21" t="s">
        <v>596</v>
      </c>
      <c r="Q411" s="25" t="s">
        <v>52</v>
      </c>
      <c r="R411" s="21" t="s">
        <v>597</v>
      </c>
      <c r="S411" s="121">
        <v>2006</v>
      </c>
      <c r="T411" s="100" t="s">
        <v>1118</v>
      </c>
      <c r="U411" s="101" t="s">
        <v>1119</v>
      </c>
      <c r="V411" s="101" t="s">
        <v>1119</v>
      </c>
      <c r="W411" s="105" t="s">
        <v>1120</v>
      </c>
      <c r="X411" s="105" t="s">
        <v>1115</v>
      </c>
      <c r="Y411" s="62" t="str">
        <f t="shared" si="45"/>
        <v>INDEFINIDA</v>
      </c>
      <c r="Z411" s="30" t="str">
        <f t="shared" si="46"/>
        <v>CLASIFICADA</v>
      </c>
      <c r="AA411" s="29" t="str">
        <f t="shared" si="44"/>
        <v>TOTAL</v>
      </c>
      <c r="AB411" s="30" t="str">
        <f>IFERROR(VLOOKUP(X411,BD!$G$6:$H$8,2,0),"PENDIENTE TIPO DE INFORMACIÓN CONTENIDA")</f>
        <v>PENDIENTE TIPO DE INFORMACIÓN CONTENIDA</v>
      </c>
      <c r="AC411" s="30" t="str">
        <f>IFERROR(VLOOKUP(#REF!,BD!$K$6:$L$8,2,0),"NO APLICA")</f>
        <v>NO APLICA</v>
      </c>
      <c r="AD411" s="58" t="str">
        <f t="shared" si="47"/>
        <v>NO APLICA</v>
      </c>
    </row>
    <row r="412" spans="1:30" ht="90.75" thickBot="1" x14ac:dyDescent="0.25">
      <c r="A412" s="43">
        <v>406</v>
      </c>
      <c r="B412" s="10" t="s">
        <v>1024</v>
      </c>
      <c r="C412" s="3" t="s">
        <v>593</v>
      </c>
      <c r="D412" s="12" t="s">
        <v>359</v>
      </c>
      <c r="E412" s="26" t="str">
        <f>IF(F412=BD!$C$12,'Matriz Final'!D412,IF(F412=BD!$C$13,"CUSTODIO",IF(F412=BD!$C$14,"DTI",IF(F412=BD!$C$15,D412&amp;"/ CUSTODIO",IF(F412=BD!$C$16,D412&amp;"/ CUSTODIO / DTI")))))</f>
        <v>DTI</v>
      </c>
      <c r="F412" s="12" t="s">
        <v>1142</v>
      </c>
      <c r="G412" s="12" t="s">
        <v>359</v>
      </c>
      <c r="H412" s="51" t="b">
        <f>IF(F412=BD!$C$13,"X",IF(F412=BD!$C$15,"X",IF(F412=BD!$C$16,"X")))</f>
        <v>0</v>
      </c>
      <c r="I412" s="85" t="s">
        <v>1143</v>
      </c>
      <c r="J412" s="93" t="s">
        <v>1233</v>
      </c>
      <c r="K412" s="13" t="s">
        <v>53</v>
      </c>
      <c r="L412" s="21" t="s">
        <v>361</v>
      </c>
      <c r="M412" s="21" t="s">
        <v>1025</v>
      </c>
      <c r="N412" s="2"/>
      <c r="O412" s="2" t="s">
        <v>595</v>
      </c>
      <c r="P412" s="21" t="s">
        <v>596</v>
      </c>
      <c r="Q412" s="25" t="s">
        <v>52</v>
      </c>
      <c r="R412" s="21" t="s">
        <v>597</v>
      </c>
      <c r="S412" s="115">
        <v>2025</v>
      </c>
      <c r="T412" s="100"/>
      <c r="U412" s="101" t="s">
        <v>1126</v>
      </c>
      <c r="V412" s="100" t="s">
        <v>1126</v>
      </c>
      <c r="W412" s="106" t="s">
        <v>1111</v>
      </c>
      <c r="X412" s="105" t="s">
        <v>1122</v>
      </c>
      <c r="Y412" s="62" t="str">
        <f t="shared" si="45"/>
        <v>INDEFINIDA</v>
      </c>
      <c r="Z412" s="30" t="str">
        <f t="shared" si="46"/>
        <v>CLASIFICADA</v>
      </c>
      <c r="AA412" s="29" t="str">
        <f t="shared" si="44"/>
        <v>TOTAL</v>
      </c>
      <c r="AB412" s="30" t="str">
        <f>IFERROR(VLOOKUP(X412,BD!$G$6:$H$8,2,0),"PENDIENTE TIPO DE INFORMACIÓN CONTENIDA")</f>
        <v>PENDIENTE TIPO DE INFORMACIÓN CONTENIDA</v>
      </c>
      <c r="AC412" s="30" t="str">
        <f>IFERROR(VLOOKUP(#REF!,BD!$K$6:$L$8,2,0),"NO APLICA")</f>
        <v>NO APLICA</v>
      </c>
      <c r="AD412" s="58" t="str">
        <f t="shared" si="47"/>
        <v>NO APLICA</v>
      </c>
    </row>
    <row r="413" spans="1:30" ht="179.25" thickBot="1" x14ac:dyDescent="0.25">
      <c r="A413" s="43">
        <v>407</v>
      </c>
      <c r="B413" s="10" t="s">
        <v>1022</v>
      </c>
      <c r="C413" s="3" t="s">
        <v>593</v>
      </c>
      <c r="D413" s="12" t="s">
        <v>359</v>
      </c>
      <c r="E413" s="26" t="b">
        <f>IF(F413=BD!$C$12,'Matriz Final'!D413,IF(F413=BD!$C$13,"CUSTODIO",IF(F413=BD!$C$14,"DTI",IF(F413=BD!$C$15,D413&amp;"/ CUSTODIO",IF(F413=BD!$C$16,D413&amp;"/ CUSTODIO / DTI")))))</f>
        <v>0</v>
      </c>
      <c r="F413" s="12" t="s">
        <v>1173</v>
      </c>
      <c r="G413" s="12" t="s">
        <v>359</v>
      </c>
      <c r="H413" s="51" t="b">
        <f>IF(F413=BD!$C$13,"X",IF(F413=BD!$C$15,"X",IF(F413=BD!$C$16,"X")))</f>
        <v>0</v>
      </c>
      <c r="I413" s="85" t="s">
        <v>1148</v>
      </c>
      <c r="J413" s="87" t="s">
        <v>1234</v>
      </c>
      <c r="K413" s="13" t="s">
        <v>363</v>
      </c>
      <c r="L413" s="21" t="s">
        <v>364</v>
      </c>
      <c r="M413" s="21" t="s">
        <v>1026</v>
      </c>
      <c r="N413" s="2"/>
      <c r="O413" s="2" t="s">
        <v>595</v>
      </c>
      <c r="P413" s="21" t="s">
        <v>596</v>
      </c>
      <c r="Q413" s="25" t="s">
        <v>362</v>
      </c>
      <c r="R413" s="21" t="s">
        <v>597</v>
      </c>
      <c r="S413" s="115">
        <v>1991</v>
      </c>
      <c r="T413" s="100" t="s">
        <v>1118</v>
      </c>
      <c r="U413" s="100" t="s">
        <v>1110</v>
      </c>
      <c r="V413" s="101" t="s">
        <v>1110</v>
      </c>
      <c r="W413" s="106" t="s">
        <v>1111</v>
      </c>
      <c r="X413" s="105" t="s">
        <v>1122</v>
      </c>
      <c r="Y413" s="62" t="str">
        <f t="shared" si="45"/>
        <v>INDEFINIDA</v>
      </c>
      <c r="Z413" s="30" t="str">
        <f t="shared" si="46"/>
        <v>CLASIFICADA</v>
      </c>
      <c r="AA413" s="29" t="str">
        <f t="shared" si="44"/>
        <v>TOTAL</v>
      </c>
      <c r="AB413" s="30" t="str">
        <f>IFERROR(VLOOKUP(X413,BD!$G$6:$H$8,2,0),"PENDIENTE TIPO DE INFORMACIÓN CONTENIDA")</f>
        <v>PENDIENTE TIPO DE INFORMACIÓN CONTENIDA</v>
      </c>
      <c r="AC413" s="30" t="str">
        <f>IFERROR(VLOOKUP(#REF!,BD!$K$6:$L$8,2,0),"NO APLICA")</f>
        <v>NO APLICA</v>
      </c>
      <c r="AD413" s="58" t="str">
        <f t="shared" si="47"/>
        <v>NO APLICA</v>
      </c>
    </row>
    <row r="414" spans="1:30" ht="115.5" thickBot="1" x14ac:dyDescent="0.25">
      <c r="A414" s="43">
        <v>408</v>
      </c>
      <c r="B414" s="10" t="s">
        <v>1024</v>
      </c>
      <c r="C414" s="3" t="s">
        <v>593</v>
      </c>
      <c r="D414" s="12" t="s">
        <v>359</v>
      </c>
      <c r="E414" s="26" t="b">
        <f>IF(F414=BD!$C$12,'Matriz Final'!D414,IF(F414=BD!$C$13,"CUSTODIO",IF(F414=BD!$C$14,"DTI",IF(F414=BD!$C$15,D414&amp;"/ CUSTODIO",IF(F414=BD!$C$16,D414&amp;"/ CUSTODIO / DTI")))))</f>
        <v>0</v>
      </c>
      <c r="F414" s="12" t="s">
        <v>1173</v>
      </c>
      <c r="G414" s="12" t="s">
        <v>359</v>
      </c>
      <c r="H414" s="51" t="b">
        <f>IF(F414=BD!$C$13,"X",IF(F414=BD!$C$15,"X",IF(F414=BD!$C$16,"X")))</f>
        <v>0</v>
      </c>
      <c r="I414" s="85" t="s">
        <v>1148</v>
      </c>
      <c r="J414" s="87" t="s">
        <v>1234</v>
      </c>
      <c r="K414" s="13" t="s">
        <v>363</v>
      </c>
      <c r="L414" s="21" t="s">
        <v>365</v>
      </c>
      <c r="M414" s="21" t="s">
        <v>1027</v>
      </c>
      <c r="N414" s="2"/>
      <c r="O414" s="2" t="s">
        <v>595</v>
      </c>
      <c r="P414" s="21" t="s">
        <v>596</v>
      </c>
      <c r="Q414" s="25" t="s">
        <v>362</v>
      </c>
      <c r="R414" s="21" t="s">
        <v>597</v>
      </c>
      <c r="S414" s="115">
        <v>1991</v>
      </c>
      <c r="T414" s="100" t="s">
        <v>1118</v>
      </c>
      <c r="U414" s="100" t="s">
        <v>1110</v>
      </c>
      <c r="V414" s="101" t="s">
        <v>1110</v>
      </c>
      <c r="W414" s="106" t="s">
        <v>1111</v>
      </c>
      <c r="X414" s="105" t="s">
        <v>1122</v>
      </c>
      <c r="Y414" s="62" t="str">
        <f t="shared" si="45"/>
        <v>INDEFINIDA</v>
      </c>
      <c r="Z414" s="30" t="str">
        <f t="shared" si="46"/>
        <v>CLASIFICADA</v>
      </c>
      <c r="AA414" s="29" t="str">
        <f t="shared" si="44"/>
        <v>TOTAL</v>
      </c>
      <c r="AB414" s="30" t="str">
        <f>IFERROR(VLOOKUP(X414,BD!$G$6:$H$8,2,0),"PENDIENTE TIPO DE INFORMACIÓN CONTENIDA")</f>
        <v>PENDIENTE TIPO DE INFORMACIÓN CONTENIDA</v>
      </c>
      <c r="AC414" s="30" t="str">
        <f>IFERROR(VLOOKUP(#REF!,BD!$K$6:$L$8,2,0),"NO APLICA")</f>
        <v>NO APLICA</v>
      </c>
      <c r="AD414" s="58" t="str">
        <f t="shared" si="47"/>
        <v>NO APLICA</v>
      </c>
    </row>
    <row r="415" spans="1:30" ht="179.25" thickBot="1" x14ac:dyDescent="0.25">
      <c r="A415" s="43">
        <v>409</v>
      </c>
      <c r="B415" s="10" t="s">
        <v>1022</v>
      </c>
      <c r="C415" s="3" t="s">
        <v>593</v>
      </c>
      <c r="D415" s="12" t="s">
        <v>359</v>
      </c>
      <c r="E415" s="26" t="b">
        <f>IF(F415=BD!$C$12,'Matriz Final'!D415,IF(F415=BD!$C$13,"CUSTODIO",IF(F415=BD!$C$14,"DTI",IF(F415=BD!$C$15,D415&amp;"/ CUSTODIO",IF(F415=BD!$C$16,D415&amp;"/ CUSTODIO / DTI")))))</f>
        <v>0</v>
      </c>
      <c r="F415" s="12" t="s">
        <v>1173</v>
      </c>
      <c r="G415" s="12" t="s">
        <v>359</v>
      </c>
      <c r="H415" s="51" t="b">
        <f>IF(F415=BD!$C$13,"X",IF(F415=BD!$C$15,"X",IF(F415=BD!$C$16,"X")))</f>
        <v>0</v>
      </c>
      <c r="I415" s="85" t="s">
        <v>1148</v>
      </c>
      <c r="J415" s="87" t="s">
        <v>1234</v>
      </c>
      <c r="K415" s="13" t="s">
        <v>363</v>
      </c>
      <c r="L415" s="21" t="s">
        <v>366</v>
      </c>
      <c r="M415" s="21" t="s">
        <v>1028</v>
      </c>
      <c r="N415" s="2"/>
      <c r="O415" s="2" t="s">
        <v>595</v>
      </c>
      <c r="P415" s="21" t="s">
        <v>596</v>
      </c>
      <c r="Q415" s="25" t="s">
        <v>362</v>
      </c>
      <c r="R415" s="21" t="s">
        <v>597</v>
      </c>
      <c r="S415" s="115">
        <v>1991</v>
      </c>
      <c r="T415" s="100" t="s">
        <v>1118</v>
      </c>
      <c r="U415" s="100" t="s">
        <v>1110</v>
      </c>
      <c r="V415" s="101" t="s">
        <v>1110</v>
      </c>
      <c r="W415" s="106" t="s">
        <v>1111</v>
      </c>
      <c r="X415" s="105" t="s">
        <v>1122</v>
      </c>
      <c r="Y415" s="62" t="str">
        <f t="shared" si="45"/>
        <v>INDEFINIDA</v>
      </c>
      <c r="Z415" s="30" t="str">
        <f t="shared" si="46"/>
        <v>CLASIFICADA</v>
      </c>
      <c r="AA415" s="29" t="str">
        <f t="shared" si="44"/>
        <v>TOTAL</v>
      </c>
      <c r="AB415" s="30" t="str">
        <f>IFERROR(VLOOKUP(X415,BD!$G$6:$H$8,2,0),"PENDIENTE TIPO DE INFORMACIÓN CONTENIDA")</f>
        <v>PENDIENTE TIPO DE INFORMACIÓN CONTENIDA</v>
      </c>
      <c r="AC415" s="30" t="str">
        <f>IFERROR(VLOOKUP(#REF!,BD!$K$6:$L$8,2,0),"NO APLICA")</f>
        <v>NO APLICA</v>
      </c>
      <c r="AD415" s="58" t="str">
        <f t="shared" si="47"/>
        <v>NO APLICA</v>
      </c>
    </row>
    <row r="416" spans="1:30" ht="179.25" thickBot="1" x14ac:dyDescent="0.25">
      <c r="A416" s="43">
        <v>410</v>
      </c>
      <c r="B416" s="10" t="s">
        <v>1022</v>
      </c>
      <c r="C416" s="3" t="s">
        <v>593</v>
      </c>
      <c r="D416" s="12" t="s">
        <v>359</v>
      </c>
      <c r="E416" s="26" t="b">
        <f>IF(F416=BD!$C$12,'Matriz Final'!D416,IF(F416=BD!$C$13,"CUSTODIO",IF(F416=BD!$C$14,"DTI",IF(F416=BD!$C$15,D416&amp;"/ CUSTODIO",IF(F416=BD!$C$16,D416&amp;"/ CUSTODIO / DTI")))))</f>
        <v>0</v>
      </c>
      <c r="F416" s="12" t="s">
        <v>1173</v>
      </c>
      <c r="G416" s="12" t="s">
        <v>359</v>
      </c>
      <c r="H416" s="51" t="b">
        <f>IF(F416=BD!$C$13,"X",IF(F416=BD!$C$15,"X",IF(F416=BD!$C$16,"X")))</f>
        <v>0</v>
      </c>
      <c r="I416" s="85" t="s">
        <v>1148</v>
      </c>
      <c r="J416" s="87" t="s">
        <v>1234</v>
      </c>
      <c r="K416" s="13" t="s">
        <v>363</v>
      </c>
      <c r="L416" s="21" t="s">
        <v>367</v>
      </c>
      <c r="M416" s="21" t="s">
        <v>1029</v>
      </c>
      <c r="N416" s="2"/>
      <c r="O416" s="2" t="s">
        <v>595</v>
      </c>
      <c r="P416" s="21" t="s">
        <v>596</v>
      </c>
      <c r="Q416" s="25" t="s">
        <v>362</v>
      </c>
      <c r="R416" s="21" t="s">
        <v>597</v>
      </c>
      <c r="S416" s="115">
        <v>1991</v>
      </c>
      <c r="T416" s="100" t="s">
        <v>1118</v>
      </c>
      <c r="U416" s="100" t="s">
        <v>1110</v>
      </c>
      <c r="V416" s="101" t="s">
        <v>1110</v>
      </c>
      <c r="W416" s="106" t="s">
        <v>1111</v>
      </c>
      <c r="X416" s="105" t="s">
        <v>1122</v>
      </c>
      <c r="Y416" s="62" t="str">
        <f t="shared" si="45"/>
        <v>INDEFINIDA</v>
      </c>
      <c r="Z416" s="30" t="str">
        <f t="shared" si="46"/>
        <v>CLASIFICADA</v>
      </c>
      <c r="AA416" s="29" t="str">
        <f t="shared" si="44"/>
        <v>TOTAL</v>
      </c>
      <c r="AB416" s="30" t="str">
        <f>IFERROR(VLOOKUP(X416,BD!$G$6:$H$8,2,0),"PENDIENTE TIPO DE INFORMACIÓN CONTENIDA")</f>
        <v>PENDIENTE TIPO DE INFORMACIÓN CONTENIDA</v>
      </c>
      <c r="AC416" s="30" t="str">
        <f>IFERROR(VLOOKUP(#REF!,BD!$K$6:$L$8,2,0),"NO APLICA")</f>
        <v>NO APLICA</v>
      </c>
      <c r="AD416" s="58" t="str">
        <f t="shared" si="47"/>
        <v>NO APLICA</v>
      </c>
    </row>
    <row r="417" spans="1:30" ht="409.6" thickBot="1" x14ac:dyDescent="0.25">
      <c r="A417" s="43">
        <v>411</v>
      </c>
      <c r="B417" s="10" t="s">
        <v>1022</v>
      </c>
      <c r="C417" s="3" t="s">
        <v>593</v>
      </c>
      <c r="D417" s="12" t="s">
        <v>359</v>
      </c>
      <c r="E417" s="26" t="b">
        <f>IF(F417=BD!$C$12,'Matriz Final'!D417,IF(F417=BD!$C$13,"CUSTODIO",IF(F417=BD!$C$14,"DTI",IF(F417=BD!$C$15,D417&amp;"/ CUSTODIO",IF(F417=BD!$C$16,D417&amp;"/ CUSTODIO / DTI")))))</f>
        <v>0</v>
      </c>
      <c r="F417" s="12" t="s">
        <v>1173</v>
      </c>
      <c r="G417" s="12" t="s">
        <v>359</v>
      </c>
      <c r="H417" s="51" t="b">
        <f>IF(F417=BD!$C$13,"X",IF(F417=BD!$C$15,"X",IF(F417=BD!$C$16,"X")))</f>
        <v>0</v>
      </c>
      <c r="I417" s="85" t="s">
        <v>1148</v>
      </c>
      <c r="J417" s="87" t="s">
        <v>1234</v>
      </c>
      <c r="K417" s="13" t="s">
        <v>363</v>
      </c>
      <c r="L417" s="21" t="s">
        <v>368</v>
      </c>
      <c r="M417" s="21" t="s">
        <v>1030</v>
      </c>
      <c r="N417" s="2"/>
      <c r="O417" s="2" t="s">
        <v>595</v>
      </c>
      <c r="P417" s="21" t="s">
        <v>596</v>
      </c>
      <c r="Q417" s="25" t="s">
        <v>362</v>
      </c>
      <c r="R417" s="21" t="s">
        <v>597</v>
      </c>
      <c r="S417" s="115">
        <v>1991</v>
      </c>
      <c r="T417" s="100" t="s">
        <v>1118</v>
      </c>
      <c r="U417" s="100" t="s">
        <v>1110</v>
      </c>
      <c r="V417" s="101" t="s">
        <v>1110</v>
      </c>
      <c r="W417" s="106" t="s">
        <v>1111</v>
      </c>
      <c r="X417" s="105" t="s">
        <v>1122</v>
      </c>
      <c r="Y417" s="62" t="str">
        <f t="shared" si="45"/>
        <v>INDEFINIDA</v>
      </c>
      <c r="Z417" s="30" t="str">
        <f t="shared" si="46"/>
        <v>CLASIFICADA</v>
      </c>
      <c r="AA417" s="29" t="str">
        <f t="shared" si="44"/>
        <v>TOTAL</v>
      </c>
      <c r="AB417" s="30" t="str">
        <f>IFERROR(VLOOKUP(X417,BD!$G$6:$H$8,2,0),"PENDIENTE TIPO DE INFORMACIÓN CONTENIDA")</f>
        <v>PENDIENTE TIPO DE INFORMACIÓN CONTENIDA</v>
      </c>
      <c r="AC417" s="30" t="str">
        <f>IFERROR(VLOOKUP(#REF!,BD!$K$6:$L$8,2,0),"NO APLICA")</f>
        <v>NO APLICA</v>
      </c>
      <c r="AD417" s="58" t="str">
        <f t="shared" si="47"/>
        <v>NO APLICA</v>
      </c>
    </row>
    <row r="418" spans="1:30" ht="128.25" thickBot="1" x14ac:dyDescent="0.25">
      <c r="A418" s="43">
        <v>412</v>
      </c>
      <c r="B418" s="10" t="s">
        <v>1019</v>
      </c>
      <c r="C418" s="3" t="s">
        <v>593</v>
      </c>
      <c r="D418" s="12" t="s">
        <v>359</v>
      </c>
      <c r="E418" s="26" t="b">
        <f>IF(F418=BD!$C$12,'Matriz Final'!D418,IF(F418=BD!$C$13,"CUSTODIO",IF(F418=BD!$C$14,"DTI",IF(F418=BD!$C$15,D418&amp;"/ CUSTODIO",IF(F418=BD!$C$16,D418&amp;"/ CUSTODIO / DTI")))))</f>
        <v>0</v>
      </c>
      <c r="F418" s="12" t="s">
        <v>1173</v>
      </c>
      <c r="G418" s="12" t="s">
        <v>359</v>
      </c>
      <c r="H418" s="51" t="b">
        <f>IF(F418=BD!$C$13,"X",IF(F418=BD!$C$15,"X",IF(F418=BD!$C$16,"X")))</f>
        <v>0</v>
      </c>
      <c r="I418" s="85" t="s">
        <v>1148</v>
      </c>
      <c r="J418" s="87" t="s">
        <v>1234</v>
      </c>
      <c r="K418" s="13" t="s">
        <v>363</v>
      </c>
      <c r="L418" s="21" t="s">
        <v>369</v>
      </c>
      <c r="M418" s="21" t="s">
        <v>1031</v>
      </c>
      <c r="N418" s="2"/>
      <c r="O418" s="2" t="s">
        <v>595</v>
      </c>
      <c r="P418" s="21" t="s">
        <v>596</v>
      </c>
      <c r="Q418" s="25" t="s">
        <v>362</v>
      </c>
      <c r="R418" s="21" t="s">
        <v>597</v>
      </c>
      <c r="S418" s="115">
        <v>1991</v>
      </c>
      <c r="T418" s="100" t="s">
        <v>1118</v>
      </c>
      <c r="U418" s="100" t="s">
        <v>1110</v>
      </c>
      <c r="V418" s="101" t="s">
        <v>1110</v>
      </c>
      <c r="W418" s="106" t="s">
        <v>1111</v>
      </c>
      <c r="X418" s="105" t="s">
        <v>1122</v>
      </c>
      <c r="Y418" s="62" t="str">
        <f t="shared" si="45"/>
        <v>INDEFINIDA</v>
      </c>
      <c r="Z418" s="30" t="str">
        <f t="shared" si="46"/>
        <v>CLASIFICADA</v>
      </c>
      <c r="AA418" s="29" t="str">
        <f t="shared" si="44"/>
        <v>TOTAL</v>
      </c>
      <c r="AB418" s="30" t="str">
        <f>IFERROR(VLOOKUP(X418,BD!$G$6:$H$8,2,0),"PENDIENTE TIPO DE INFORMACIÓN CONTENIDA")</f>
        <v>PENDIENTE TIPO DE INFORMACIÓN CONTENIDA</v>
      </c>
      <c r="AC418" s="30" t="str">
        <f>IFERROR(VLOOKUP(#REF!,BD!$K$6:$L$8,2,0),"NO APLICA")</f>
        <v>NO APLICA</v>
      </c>
      <c r="AD418" s="58" t="str">
        <f t="shared" si="47"/>
        <v>NO APLICA</v>
      </c>
    </row>
    <row r="419" spans="1:30" ht="192" thickBot="1" x14ac:dyDescent="0.25">
      <c r="A419" s="43">
        <v>413</v>
      </c>
      <c r="B419" s="10" t="s">
        <v>1022</v>
      </c>
      <c r="C419" s="3" t="s">
        <v>593</v>
      </c>
      <c r="D419" s="12" t="s">
        <v>359</v>
      </c>
      <c r="E419" s="26" t="b">
        <f>IF(F419=BD!$C$12,'Matriz Final'!D419,IF(F419=BD!$C$13,"CUSTODIO",IF(F419=BD!$C$14,"DTI",IF(F419=BD!$C$15,D419&amp;"/ CUSTODIO",IF(F419=BD!$C$16,D419&amp;"/ CUSTODIO / DTI")))))</f>
        <v>0</v>
      </c>
      <c r="F419" s="12" t="s">
        <v>1173</v>
      </c>
      <c r="G419" s="12" t="s">
        <v>359</v>
      </c>
      <c r="H419" s="51" t="b">
        <f>IF(F419=BD!$C$13,"X",IF(F419=BD!$C$15,"X",IF(F419=BD!$C$16,"X")))</f>
        <v>0</v>
      </c>
      <c r="I419" s="85" t="s">
        <v>1148</v>
      </c>
      <c r="J419" s="87" t="s">
        <v>1234</v>
      </c>
      <c r="K419" s="13" t="s">
        <v>363</v>
      </c>
      <c r="L419" s="21" t="s">
        <v>370</v>
      </c>
      <c r="M419" s="21" t="s">
        <v>1032</v>
      </c>
      <c r="N419" s="2"/>
      <c r="O419" s="2" t="s">
        <v>595</v>
      </c>
      <c r="P419" s="21" t="s">
        <v>596</v>
      </c>
      <c r="Q419" s="25" t="s">
        <v>362</v>
      </c>
      <c r="R419" s="21" t="s">
        <v>597</v>
      </c>
      <c r="S419" s="115">
        <v>1991</v>
      </c>
      <c r="T419" s="100" t="s">
        <v>1118</v>
      </c>
      <c r="U419" s="100" t="s">
        <v>1110</v>
      </c>
      <c r="V419" s="101" t="s">
        <v>1110</v>
      </c>
      <c r="W419" s="106" t="s">
        <v>1111</v>
      </c>
      <c r="X419" s="105" t="s">
        <v>1122</v>
      </c>
      <c r="Y419" s="62" t="str">
        <f t="shared" si="45"/>
        <v>INDEFINIDA</v>
      </c>
      <c r="Z419" s="30" t="str">
        <f t="shared" si="46"/>
        <v>CLASIFICADA</v>
      </c>
      <c r="AA419" s="29" t="str">
        <f t="shared" si="44"/>
        <v>TOTAL</v>
      </c>
      <c r="AB419" s="30" t="str">
        <f>IFERROR(VLOOKUP(X419,BD!$G$6:$H$8,2,0),"PENDIENTE TIPO DE INFORMACIÓN CONTENIDA")</f>
        <v>PENDIENTE TIPO DE INFORMACIÓN CONTENIDA</v>
      </c>
      <c r="AC419" s="30" t="str">
        <f>IFERROR(VLOOKUP(#REF!,BD!$K$6:$L$8,2,0),"NO APLICA")</f>
        <v>NO APLICA</v>
      </c>
      <c r="AD419" s="58" t="str">
        <f t="shared" si="47"/>
        <v>NO APLICA</v>
      </c>
    </row>
    <row r="420" spans="1:30" x14ac:dyDescent="0.2">
      <c r="D420" s="1"/>
      <c r="E420" s="1"/>
      <c r="F420" s="12"/>
      <c r="G420" s="1"/>
      <c r="H420" s="1"/>
      <c r="I420" s="1"/>
    </row>
    <row r="430" spans="1:30" x14ac:dyDescent="0.2">
      <c r="K430" s="80"/>
    </row>
    <row r="431" spans="1:30" x14ac:dyDescent="0.2">
      <c r="J431" s="79"/>
      <c r="K431" s="80"/>
    </row>
    <row r="432" spans="1:30" x14ac:dyDescent="0.2">
      <c r="K432" s="80"/>
    </row>
  </sheetData>
  <autoFilter ref="A6:AD419" xr:uid="{FA68D7FB-739A-4A81-AFB8-31AEABCFE92B}"/>
  <mergeCells count="28">
    <mergeCell ref="F5:J5"/>
    <mergeCell ref="A5:A6"/>
    <mergeCell ref="B5:B6"/>
    <mergeCell ref="C5:C6"/>
    <mergeCell ref="D5:D6"/>
    <mergeCell ref="E5:E6"/>
    <mergeCell ref="U5:U6"/>
    <mergeCell ref="V5:V6"/>
    <mergeCell ref="W5:W6"/>
    <mergeCell ref="Y5:Y6"/>
    <mergeCell ref="Z5:Z6"/>
    <mergeCell ref="X5:X6"/>
    <mergeCell ref="AA2:AD2"/>
    <mergeCell ref="AA3:AD3"/>
    <mergeCell ref="A4:T4"/>
    <mergeCell ref="A2:Z3"/>
    <mergeCell ref="R5:R6"/>
    <mergeCell ref="S5:S6"/>
    <mergeCell ref="T5:T6"/>
    <mergeCell ref="K5:K6"/>
    <mergeCell ref="L5:N5"/>
    <mergeCell ref="O5:O6"/>
    <mergeCell ref="P5:P6"/>
    <mergeCell ref="Q5:Q6"/>
    <mergeCell ref="AA5:AA6"/>
    <mergeCell ref="AB5:AB6"/>
    <mergeCell ref="AC5:AC6"/>
    <mergeCell ref="AD5:AD6"/>
  </mergeCells>
  <dataValidations count="6">
    <dataValidation type="list" allowBlank="1" showInputMessage="1" showErrorMessage="1" sqref="X40:X55 X13 X67 X112:X125 X101 X161:X164 X185:X215 X275:X302 X401:X403 X15 X17:X23 X37 X85:X86 X94 X128:X132 X147:X149 X152:X155 X350:X354 X356:X357 X361:X365 X232:X233 X249 X258:X265 X271:X273 X166:X183 X406:X419 X79 X109 X134 X311:X347 X371:X372 X390:X395 X107 X374:X377 X367" xr:uid="{92C695FE-424A-4397-BC78-20F5C77E8E14}">
      <formula1>INDIRECT(LEFT(W13,9))</formula1>
    </dataValidation>
    <dataValidation type="list" allowBlank="1" showInputMessage="1" showErrorMessage="1" sqref="X56:X62 X396:X400 W250:W254 X157:X160 X165 X7:X12 X16 X24:X36 X38:X39 X80:X84 X95:X100 X126:X127 X133 X136:X146 X14 X87:X93 X111 X102:X106 X404:X405 X216:X231 X234:X243 X245:X248 X250:X257 X266:X270 X274 X303:X310 X348:X349 X355 X358:X360 X366 X368:X369 X378:X389 X75:X77" xr:uid="{5DE698A7-0996-4BA9-AB49-E9F01F282EB4}">
      <formula1>INDIRECT(#REF!)</formula1>
    </dataValidation>
    <dataValidation type="list" allowBlank="1" showInputMessage="1" showErrorMessage="1" sqref="V250:V254 W7:W62 W67 X63:X66 X184 W79:W183 W255:W419 W185:W249 X68:X74 W75:W77 X78" xr:uid="{8BAB7427-5F5F-4888-9C6F-6430C6DF79D9}">
      <formula1>Tipo_de_info_contenida</formula1>
    </dataValidation>
    <dataValidation type="list" allowBlank="1" showInputMessage="1" showErrorMessage="1" sqref="T250:T254 V186 U7:U62 U67 V63:V66 V413:V419 U170:U183 V167:V170 V177:V184 U185:U249 V367 V408:V411 V134 V276:V302 V109 U79:U165 V316:V319 V354 V371:V372 V390:V395 V374:V377 V363:V365 U255:U411 V68:V74 U75:U77 V78:V79" xr:uid="{55F20B3B-C1F9-46F0-9A91-128471C627DD}">
      <formula1>Integridad</formula1>
    </dataValidation>
    <dataValidation type="list" allowBlank="1" showInputMessage="1" showErrorMessage="1" sqref="U413:U419 U250:U254 V7:V62 V67 W63:W66 V396:V407 U166:U169 V171:V176 V185 W184 V187:V249 V135:V165 V255:V275 V303:V315 V368:V370 V80:V108 V110:V133 V320:V353 V378:V389 V373 V355:V362 V366 W68:W74 V75:V77 W78" xr:uid="{5B66F35C-97DD-443C-98FC-BFA93C22BDAB}">
      <formula1>Disponibilidad</formula1>
    </dataValidation>
    <dataValidation type="list" allowBlank="1" showInputMessage="1" showErrorMessage="1" sqref="S250:S254 T7:T62 T67 U63:U66 U184 T185:T249 T79:T183 T255:T419 U68:U74 T75:T77 U78" xr:uid="{93F5F68E-885B-49B6-927C-81D0FBA87EC1}">
      <formula1>Confidencialidad</formula1>
    </dataValidation>
  </dataValidations>
  <hyperlinks>
    <hyperlink ref="J373" r:id="rId1" xr:uid="{4DDDFE4A-03E8-44D1-8178-B11E5915F2E9}"/>
    <hyperlink ref="J325" r:id="rId2" display="https://www.bancoldex.com/es/contactanos/defensor-del-consumidor-financiero_x000a__x000a_" xr:uid="{AF777801-9B98-4868-BB84-06D3EFBC6800}"/>
    <hyperlink ref="J324" r:id="rId3" display="https://www.bancoldex.com/sites/default/files/2025_base_unica_de_registro_de_pqrs_vju_24092025.xlsx_x000a__x000a_" xr:uid="{9F90EDF1-167B-4664-B77E-575498D0F9D2}"/>
    <hyperlink ref="J142" r:id="rId4" display="https://bancoldex.sharepoint.com/sites/VFI/DFP/Documentos compartidos/Forms/AllItems.aspx?id=%2Fsites%2FVFI%2FDFP%2FDocumentos%20compartidos%2F4%20%2D%20Fondo%20de%20Fondos%2FCompartimento%20Bancoldex%20Capital%2F01%2E%20Comit%C3%A9%20de%20Inversiones%2F1%2E%20Reuniones&amp;viewid=c89ed672%2Df9f9%2D47ca%2D802d%2D74d53c1f6b72" xr:uid="{4BDE519D-15A9-4D68-887F-6A3BAA1FCFCF}"/>
    <hyperlink ref="J94" r:id="rId5" xr:uid="{56DBDD75-CE32-40E1-8CC9-03BD1F006EE6}"/>
    <hyperlink ref="J378" r:id="rId6" display="https://bancoldex.sharepoint.com/:f:/s/VEC-NEW/ODS/Eiu1vPfB6GVLgWFHybfGMn0Byy8_SKs0v0cCeJZBRIclUQ?e=rObaz0" xr:uid="{65C71CDF-C91E-4797-B75F-D30CC6335641}"/>
    <hyperlink ref="J383" r:id="rId7" xr:uid="{9B1421CF-E502-4823-B271-39C860F68AB2}"/>
    <hyperlink ref="J384" r:id="rId8" xr:uid="{4BECDD62-D720-4842-971D-A4052939644E}"/>
    <hyperlink ref="J385" r:id="rId9" xr:uid="{27C9AEC3-B331-4114-AF87-90A7249CCB04}"/>
    <hyperlink ref="J386" r:id="rId10" xr:uid="{A842DB58-BBD1-4194-BA39-9A1E1ED4F21B}"/>
    <hyperlink ref="J128" r:id="rId11" xr:uid="{1F112EBC-4C7C-4D8A-94C6-A5666F2568E1}"/>
    <hyperlink ref="J130" r:id="rId12" xr:uid="{63731E42-B2F9-4568-936A-49DEE015D294}"/>
    <hyperlink ref="J171" r:id="rId13" xr:uid="{B24CAC27-AC2A-4846-B3AE-45E20B8709C0}"/>
    <hyperlink ref="J178" r:id="rId14" display="https://bancoldex.sharepoint.com/:f:/s/Proyectoplanmejoramientoarchivistico/IgBfodbXiIM_QbmO2_m9MpPqAQqe7SDAEXUrvLeM4LtzQbs?e=mIakux" xr:uid="{C5832DDB-18AD-469B-B814-9F47AF698932}"/>
    <hyperlink ref="J179" r:id="rId15" display="https://bancoldex.sharepoint.com/:f:/s/Proyectoplanmejoramientoarchivistico/IgBfodbXiIM_QbmO2_m9MpPqAQqe7SDAEXUrvLeM4LtzQbs?e=mIakux" xr:uid="{F21DDBA0-6583-4D3B-899D-B74DA2C160BC}"/>
    <hyperlink ref="J180" r:id="rId16" display="https://bancoldex.sharepoint.com/:f:/s/Proyectoplanmejoramientoarchivistico/IgBfodbXiIM_QbmO2_m9MpPqAQqe7SDAEXUrvLeM4LtzQbs?e=mIakux" xr:uid="{470E848F-D567-498E-BF5A-4DAB379BE7F3}"/>
    <hyperlink ref="J181" r:id="rId17" display="https://bancoldex.sharepoint.com/:f:/s/Proyectoplanmejoramientoarchivistico/IgBfodbXiIM_QbmO2_m9MpPqAQqe7SDAEXUrvLeM4LtzQbs?e=mIakux" xr:uid="{8D9CC10B-2C97-4A5B-97C7-0656505AEDE9}"/>
    <hyperlink ref="J182" r:id="rId18" display="https://bancoldex.sharepoint.com/:f:/s/Proyectoplanmejoramientoarchivistico/IgBfodbXiIM_QbmO2_m9MpPqAQqe7SDAEXUrvLeM4LtzQbs?e=mIakux" xr:uid="{2E83C4DD-9640-4C7E-A054-2F17414EAE78}"/>
    <hyperlink ref="J183" r:id="rId19" display="https://bancoldex.sharepoint.com/:f:/s/Proyectoplanmejoramientoarchivistico/IgBfodbXiIM_QbmO2_m9MpPqAQqe7SDAEXUrvLeM4LtzQbs?e=mIakux" xr:uid="{F2717321-5A2F-4D4F-8BE9-42AFD8FCCDFB}"/>
    <hyperlink ref="J192" r:id="rId20" xr:uid="{DEE6B54E-797F-4198-AB50-98FCF9875CE2}"/>
    <hyperlink ref="J190" r:id="rId21" xr:uid="{61DB84EA-334D-4BF7-8AE1-65DD469243D7}"/>
    <hyperlink ref="J188" r:id="rId22" xr:uid="{26050722-0945-4973-B8F3-050B1A8B6CCC}"/>
    <hyperlink ref="J29" r:id="rId23" display="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xr:uid="{30E693DA-1CA7-4EB4-A5F8-C92E19CD0CFD}"/>
    <hyperlink ref="J30" r:id="rId24" display="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xr:uid="{1948E91C-476D-4099-B952-38DBB49E2934}"/>
    <hyperlink ref="J32" r:id="rId25" display="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xr:uid="{49767F5E-6796-452D-8404-15E5B17329F0}"/>
    <hyperlink ref="J33" r:id="rId26" display="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xr:uid="{0CA0BF47-6598-4833-814F-38F3F3050E9A}"/>
    <hyperlink ref="J34" r:id="rId27" display="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xr:uid="{86A35CEB-AB2D-4E76-AE02-A39371483914}"/>
    <hyperlink ref="J35" r:id="rId28" display="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xr:uid="{F5383433-0623-49A0-9795-344D5A5B050F}"/>
    <hyperlink ref="J36" r:id="rId29" display="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xr:uid="{9E50FD74-FCDD-4777-AE39-7D538061BF89}"/>
    <hyperlink ref="J38" r:id="rId30" display="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xr:uid="{47B9D601-19A0-4E95-A076-B0E4DE8BD10C}"/>
    <hyperlink ref="J39" r:id="rId31" display="https://bancoldex.sharepoint.com/sites/CTR-2021?xsdata=MDV8MDJ8fDExOGY3NTAyMWEwODRiNWU1OWU5MDhkZTQzMGM2YTNjfGRmYzMyZWUyODI1NDQ2MTI4NTA5YmZlMDQyNWM5MWNlfDB8MHw2MzkwMjE5MTc3MzQxOTc3Mzd8VW5rbm93bnxWR1ZoYlhOVFpXTjFjbWwwZVZObGNuWnBZMlY4ZXlKRFFTSTZJbFJsWVcxelgwRlVVRk5sY25acFkyVmZVMUJQVEU5R0lpd2lWaUk2SWpBdU1DNHdNREF3SWl3aVVDSTZJbGRwYmpNeUlpd2lRVTRpT2lKUGRHaGxjaUlzSWxkVUlqb3hNWDA9fDF8TDJOb1lYUnpMekU1T2pKbFkyVmtOamMyTFRNMk1qWXROR1l6TmkwNU9HWTJMV0ZqTWpSa056WTNaR1JsWVY4NVpXUmtOVFJsTnkxaFpqRmpMVFEwT0RjdE9HUTVPQzB4TldFNE56VTVNVE5rT0daQWRXNXhMbWRpYkM1emNHRmpaWE12YldWemMyRm5aWE12TVRjMk5qVTVORGszTWpFMk5nPT18MjUxOTRmMTVmNDRiNDQyZWNlNjMwOGRlNDMwYzZhM2J8MGEzMTllNjg4ZDBlNGVjMjhmOGVjZWU3ZWEyMmQxYWU%3D&amp;sdata=VlgzV3pPOXZ2ZENGYmRQNWRMcktXMzBma2c5bDZ3OFg1Mmdtclpyb0YvTT0%3D&amp;ovuser=dfc32ee2-8254-4612-8509-bfe0425c91ce%2CMBC0010%40bancoldex.com" xr:uid="{CA658077-24B9-4D41-87F5-4543C9FBEEE8}"/>
  </hyperlinks>
  <pageMargins left="0.7" right="0.7" top="0.75" bottom="0.75" header="0.3" footer="0.3"/>
  <pageSetup orientation="portrait" r:id="rId32"/>
  <drawing r:id="rId33"/>
  <legacyDrawing r:id="rId34"/>
  <extLst>
    <ext xmlns:x14="http://schemas.microsoft.com/office/spreadsheetml/2009/9/main" uri="{CCE6A557-97BC-4b89-ADB6-D9C93CAAB3DF}">
      <x14:dataValidations xmlns:xm="http://schemas.microsoft.com/office/excel/2006/main" count="4">
        <x14:dataValidation type="list" allowBlank="1" showInputMessage="1" showErrorMessage="1" xr:uid="{FAEBFDE4-62AA-4F8B-8D47-2C3667540E62}">
          <x14:formula1>
            <xm:f>BD!$C$12:$C$16</xm:f>
          </x14:formula1>
          <xm:sqref>F412 F172:F173 F108:F125 F7:F28 F185:F186 F188:F199 F293:F294 F303:F407 F410 F134 F283 F165:F166 F142:F161 F49:F74 F178:F183 F78:F106 F205:F243 F245:F275</xm:sqref>
        </x14:dataValidation>
        <x14:dataValidation type="list" allowBlank="1" showInputMessage="1" showErrorMessage="1" xr:uid="{BFC31BD9-AD30-44A2-8680-D7F0B5EE536A}">
          <x14:formula1>
            <xm:f>BD!$G$11:$G$17</xm:f>
          </x14:formula1>
          <xm:sqref>I59:I62 J159:J160 I402:I405 I7:I57 I408:I419 I75:I325 I397:I400 I347:I395</xm:sqref>
        </x14:dataValidation>
        <x14:dataValidation type="list" allowBlank="1" showInputMessage="1" showErrorMessage="1" xr:uid="{6DD839FF-9BA1-42F2-8B91-1BBC47A7CB43}">
          <x14:formula1>
            <xm:f>BD!$C$12:$C$17</xm:f>
          </x14:formula1>
          <xm:sqref>F135:F141 F187 F174:F177 F200:F204 F29:F48 F167:F171 F295:F302 F413:F420 F126:F133 F162:F164 F408:F409 F411 F107 F184 F75:F77 F276:F282 F284:F292 F244</xm:sqref>
        </x14:dataValidation>
        <x14:dataValidation type="list" allowBlank="1" showInputMessage="1" showErrorMessage="1" xr:uid="{E9B67A15-BA5D-4A73-BABA-69A3BD7AB153}">
          <x14:formula1>
            <xm:f>BD!$H$12:$H$46</xm:f>
          </x14:formula1>
          <xm:sqref>S276:S279 S285:S294 S297:S302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45B74-D7B6-4EC9-9E56-798DD1253F03}">
  <dimension ref="A1:H36"/>
  <sheetViews>
    <sheetView topLeftCell="A5" zoomScale="55" zoomScaleNormal="55" workbookViewId="0">
      <selection activeCell="A2" sqref="A2:Z3"/>
    </sheetView>
  </sheetViews>
  <sheetFormatPr baseColWidth="10" defaultColWidth="11.42578125" defaultRowHeight="12.75" x14ac:dyDescent="0.2"/>
  <cols>
    <col min="1" max="1" width="34.85546875" customWidth="1"/>
    <col min="2" max="2" width="38.140625" customWidth="1"/>
    <col min="3" max="5" width="19.42578125" style="31" customWidth="1"/>
    <col min="6" max="6" width="42.7109375" style="31" customWidth="1"/>
    <col min="7" max="8" width="34.85546875" style="31" customWidth="1"/>
  </cols>
  <sheetData>
    <row r="1" spans="1:8" ht="38.25" x14ac:dyDescent="0.2">
      <c r="A1" s="37" t="s">
        <v>1033</v>
      </c>
      <c r="B1" s="37" t="s">
        <v>1034</v>
      </c>
      <c r="C1" s="38" t="s">
        <v>1035</v>
      </c>
      <c r="D1" s="38" t="s">
        <v>1036</v>
      </c>
      <c r="E1" s="38" t="s">
        <v>1037</v>
      </c>
      <c r="F1" s="38" t="s">
        <v>1038</v>
      </c>
      <c r="G1" s="38" t="s">
        <v>1039</v>
      </c>
      <c r="H1" s="38" t="s">
        <v>1040</v>
      </c>
    </row>
    <row r="2" spans="1:8" x14ac:dyDescent="0.2">
      <c r="A2" s="65" t="s">
        <v>568</v>
      </c>
      <c r="B2" s="35"/>
      <c r="C2" s="30" t="s">
        <v>1041</v>
      </c>
      <c r="D2" s="30" t="s">
        <v>1042</v>
      </c>
      <c r="E2" s="30" t="s">
        <v>1042</v>
      </c>
      <c r="F2" s="36" t="s">
        <v>1042</v>
      </c>
      <c r="G2" s="36" t="s">
        <v>1043</v>
      </c>
      <c r="H2" s="66" t="s">
        <v>1044</v>
      </c>
    </row>
    <row r="3" spans="1:8" ht="25.5" x14ac:dyDescent="0.2">
      <c r="A3" s="65" t="s">
        <v>1045</v>
      </c>
      <c r="B3" s="35"/>
      <c r="C3" s="30" t="s">
        <v>1046</v>
      </c>
      <c r="D3" s="30" t="s">
        <v>1042</v>
      </c>
      <c r="E3" s="30" t="s">
        <v>1042</v>
      </c>
      <c r="F3" s="36" t="s">
        <v>1042</v>
      </c>
      <c r="G3" s="66" t="s">
        <v>1047</v>
      </c>
      <c r="H3" s="36" t="s">
        <v>1048</v>
      </c>
    </row>
    <row r="4" spans="1:8" ht="25.5" x14ac:dyDescent="0.2">
      <c r="A4" s="65" t="s">
        <v>570</v>
      </c>
      <c r="B4" s="35"/>
      <c r="C4" s="30" t="s">
        <v>1046</v>
      </c>
      <c r="D4" s="30" t="s">
        <v>1042</v>
      </c>
      <c r="E4" s="30" t="s">
        <v>1042</v>
      </c>
      <c r="F4" s="36" t="s">
        <v>1042</v>
      </c>
      <c r="G4" s="66" t="s">
        <v>1047</v>
      </c>
      <c r="H4" s="36" t="s">
        <v>1048</v>
      </c>
    </row>
    <row r="5" spans="1:8" ht="38.25" x14ac:dyDescent="0.2">
      <c r="A5" s="67" t="s">
        <v>571</v>
      </c>
      <c r="B5" s="35"/>
      <c r="C5" s="68" t="s">
        <v>1049</v>
      </c>
      <c r="D5" s="68" t="s">
        <v>1050</v>
      </c>
      <c r="E5" s="68" t="s">
        <v>1042</v>
      </c>
      <c r="F5" s="36" t="s">
        <v>1051</v>
      </c>
      <c r="G5" s="36" t="s">
        <v>1052</v>
      </c>
      <c r="H5" s="36" t="s">
        <v>1048</v>
      </c>
    </row>
    <row r="6" spans="1:8" ht="76.5" x14ac:dyDescent="0.2">
      <c r="A6" s="69" t="s">
        <v>1053</v>
      </c>
      <c r="B6" s="35"/>
      <c r="C6" s="68" t="s">
        <v>1049</v>
      </c>
      <c r="D6" s="68" t="s">
        <v>1054</v>
      </c>
      <c r="E6" s="68" t="s">
        <v>1042</v>
      </c>
      <c r="F6" s="36" t="s">
        <v>1055</v>
      </c>
      <c r="G6" s="66" t="s">
        <v>1056</v>
      </c>
      <c r="H6" s="36" t="s">
        <v>1057</v>
      </c>
    </row>
    <row r="7" spans="1:8" ht="25.5" x14ac:dyDescent="0.2">
      <c r="A7" s="142" t="s">
        <v>573</v>
      </c>
      <c r="B7" s="70" t="s">
        <v>586</v>
      </c>
      <c r="C7" s="36" t="s">
        <v>1058</v>
      </c>
      <c r="D7" s="36"/>
      <c r="E7" s="36"/>
      <c r="F7" s="36"/>
      <c r="G7" s="36"/>
      <c r="H7" s="36" t="s">
        <v>1048</v>
      </c>
    </row>
    <row r="8" spans="1:8" ht="25.5" x14ac:dyDescent="0.2">
      <c r="A8" s="143"/>
      <c r="B8" s="70" t="s">
        <v>587</v>
      </c>
      <c r="C8" s="36" t="s">
        <v>1046</v>
      </c>
      <c r="D8" s="36"/>
      <c r="E8" s="36"/>
      <c r="F8" s="36"/>
      <c r="G8" s="36"/>
      <c r="H8" s="36" t="s">
        <v>1048</v>
      </c>
    </row>
    <row r="9" spans="1:8" ht="25.5" x14ac:dyDescent="0.2">
      <c r="A9" s="143"/>
      <c r="B9" s="71" t="s">
        <v>588</v>
      </c>
      <c r="C9" s="36" t="s">
        <v>1046</v>
      </c>
      <c r="D9" s="36"/>
      <c r="E9" s="36"/>
      <c r="F9" s="36"/>
      <c r="G9" s="36"/>
      <c r="H9" s="36" t="s">
        <v>1048</v>
      </c>
    </row>
    <row r="10" spans="1:8" ht="25.5" x14ac:dyDescent="0.2">
      <c r="A10" s="143"/>
      <c r="B10" s="35" t="s">
        <v>0</v>
      </c>
      <c r="C10" s="36" t="s">
        <v>1058</v>
      </c>
      <c r="D10" s="36"/>
      <c r="E10" s="36"/>
      <c r="F10" s="36"/>
      <c r="G10" s="36" t="s">
        <v>1059</v>
      </c>
      <c r="H10" s="36" t="s">
        <v>1048</v>
      </c>
    </row>
    <row r="11" spans="1:8" ht="89.25" x14ac:dyDescent="0.2">
      <c r="A11" s="144"/>
      <c r="B11" s="72" t="s">
        <v>1</v>
      </c>
      <c r="C11" s="68" t="s">
        <v>1060</v>
      </c>
      <c r="D11" s="68" t="s">
        <v>1042</v>
      </c>
      <c r="E11" s="68" t="s">
        <v>1061</v>
      </c>
      <c r="F11" s="35" t="s">
        <v>1062</v>
      </c>
      <c r="G11" s="36" t="s">
        <v>1063</v>
      </c>
      <c r="H11" s="36" t="s">
        <v>1048</v>
      </c>
    </row>
    <row r="12" spans="1:8" ht="51" x14ac:dyDescent="0.2">
      <c r="A12" s="67" t="s">
        <v>1064</v>
      </c>
      <c r="B12" s="67" t="s">
        <v>1065</v>
      </c>
      <c r="C12" s="68" t="s">
        <v>1066</v>
      </c>
      <c r="D12" s="68" t="s">
        <v>1067</v>
      </c>
      <c r="E12" s="68" t="s">
        <v>1067</v>
      </c>
      <c r="F12" s="36" t="s">
        <v>1068</v>
      </c>
      <c r="G12" s="66" t="s">
        <v>1047</v>
      </c>
      <c r="H12" s="36" t="s">
        <v>1048</v>
      </c>
    </row>
    <row r="13" spans="1:8" ht="25.5" x14ac:dyDescent="0.2">
      <c r="A13" s="145" t="s">
        <v>575</v>
      </c>
      <c r="B13" s="67" t="s">
        <v>589</v>
      </c>
      <c r="C13" s="146" t="s">
        <v>1049</v>
      </c>
      <c r="D13" s="146" t="s">
        <v>1069</v>
      </c>
      <c r="E13" s="146" t="s">
        <v>1042</v>
      </c>
      <c r="F13" s="141" t="s">
        <v>1070</v>
      </c>
      <c r="G13" s="66" t="s">
        <v>1047</v>
      </c>
      <c r="H13" s="36" t="s">
        <v>1048</v>
      </c>
    </row>
    <row r="14" spans="1:8" ht="25.5" x14ac:dyDescent="0.2">
      <c r="A14" s="145"/>
      <c r="B14" s="67" t="s">
        <v>590</v>
      </c>
      <c r="C14" s="146"/>
      <c r="D14" s="146"/>
      <c r="E14" s="146"/>
      <c r="F14" s="141"/>
      <c r="G14" s="66" t="s">
        <v>1047</v>
      </c>
      <c r="H14" s="36" t="s">
        <v>1048</v>
      </c>
    </row>
    <row r="15" spans="1:8" ht="25.5" x14ac:dyDescent="0.2">
      <c r="A15" s="145"/>
      <c r="B15" s="67" t="s">
        <v>591</v>
      </c>
      <c r="C15" s="146"/>
      <c r="D15" s="146"/>
      <c r="E15" s="146"/>
      <c r="F15" s="141"/>
      <c r="G15" s="66" t="s">
        <v>1047</v>
      </c>
      <c r="H15" s="36" t="s">
        <v>1048</v>
      </c>
    </row>
    <row r="16" spans="1:8" ht="51" x14ac:dyDescent="0.2">
      <c r="A16" s="67" t="s">
        <v>576</v>
      </c>
      <c r="B16" s="39"/>
      <c r="C16" s="68" t="s">
        <v>1066</v>
      </c>
      <c r="D16" s="67" t="s">
        <v>576</v>
      </c>
      <c r="E16" s="67" t="s">
        <v>576</v>
      </c>
      <c r="F16" s="36" t="s">
        <v>1071</v>
      </c>
      <c r="G16" s="36" t="s">
        <v>1072</v>
      </c>
      <c r="H16" s="36" t="s">
        <v>1048</v>
      </c>
    </row>
    <row r="17" spans="1:8" ht="63.75" x14ac:dyDescent="0.2">
      <c r="A17" s="67" t="s">
        <v>1073</v>
      </c>
      <c r="B17" s="39"/>
      <c r="C17" s="68" t="s">
        <v>1066</v>
      </c>
      <c r="D17" s="68" t="s">
        <v>1073</v>
      </c>
      <c r="E17" s="68" t="s">
        <v>1073</v>
      </c>
      <c r="F17" s="36" t="s">
        <v>1074</v>
      </c>
      <c r="G17" s="66" t="s">
        <v>1075</v>
      </c>
      <c r="H17" s="36" t="s">
        <v>1048</v>
      </c>
    </row>
    <row r="18" spans="1:8" ht="38.25" x14ac:dyDescent="0.2">
      <c r="A18" s="67" t="s">
        <v>1076</v>
      </c>
      <c r="B18" s="39"/>
      <c r="C18" s="68" t="s">
        <v>1060</v>
      </c>
      <c r="D18" s="68" t="s">
        <v>1042</v>
      </c>
      <c r="E18" s="68" t="s">
        <v>1077</v>
      </c>
      <c r="F18" s="36" t="s">
        <v>1078</v>
      </c>
      <c r="G18" s="66" t="s">
        <v>1079</v>
      </c>
      <c r="H18" s="36" t="s">
        <v>1048</v>
      </c>
    </row>
    <row r="19" spans="1:8" ht="51" x14ac:dyDescent="0.2">
      <c r="A19" s="67" t="s">
        <v>579</v>
      </c>
      <c r="B19" s="39"/>
      <c r="C19" s="68" t="s">
        <v>1060</v>
      </c>
      <c r="D19" s="68" t="s">
        <v>1042</v>
      </c>
      <c r="E19" s="67" t="s">
        <v>579</v>
      </c>
      <c r="F19" s="36" t="s">
        <v>1080</v>
      </c>
      <c r="G19" s="36"/>
      <c r="H19" s="36" t="s">
        <v>1048</v>
      </c>
    </row>
    <row r="20" spans="1:8" ht="51" x14ac:dyDescent="0.2">
      <c r="A20" s="67" t="s">
        <v>1081</v>
      </c>
      <c r="B20" s="39"/>
      <c r="C20" s="68" t="s">
        <v>1066</v>
      </c>
      <c r="D20" s="68" t="s">
        <v>1081</v>
      </c>
      <c r="E20" s="68" t="s">
        <v>1042</v>
      </c>
      <c r="F20" s="36" t="s">
        <v>1082</v>
      </c>
      <c r="G20" s="36" t="s">
        <v>1083</v>
      </c>
      <c r="H20" s="36" t="s">
        <v>1048</v>
      </c>
    </row>
    <row r="21" spans="1:8" ht="51" x14ac:dyDescent="0.2">
      <c r="A21" s="65" t="s">
        <v>3</v>
      </c>
      <c r="B21" s="35"/>
      <c r="C21" s="36" t="s">
        <v>1084</v>
      </c>
      <c r="D21" s="36" t="s">
        <v>1042</v>
      </c>
      <c r="E21" s="36" t="s">
        <v>1042</v>
      </c>
      <c r="F21" s="36" t="s">
        <v>1042</v>
      </c>
      <c r="G21" s="36" t="s">
        <v>1085</v>
      </c>
      <c r="H21" s="36" t="s">
        <v>1048</v>
      </c>
    </row>
    <row r="22" spans="1:8" ht="25.5" x14ac:dyDescent="0.2">
      <c r="A22" s="65" t="s">
        <v>4</v>
      </c>
      <c r="B22" s="35"/>
      <c r="C22" s="36" t="s">
        <v>1084</v>
      </c>
      <c r="D22" s="36" t="s">
        <v>1042</v>
      </c>
      <c r="E22" s="36" t="s">
        <v>1042</v>
      </c>
      <c r="F22" s="36" t="s">
        <v>1042</v>
      </c>
      <c r="G22" s="36" t="s">
        <v>1086</v>
      </c>
      <c r="H22" s="36" t="s">
        <v>1048</v>
      </c>
    </row>
    <row r="23" spans="1:8" ht="25.5" x14ac:dyDescent="0.2">
      <c r="A23" s="65" t="s">
        <v>5</v>
      </c>
      <c r="B23" s="35"/>
      <c r="C23" s="36" t="s">
        <v>1084</v>
      </c>
      <c r="D23" s="36" t="s">
        <v>1042</v>
      </c>
      <c r="E23" s="36" t="s">
        <v>1042</v>
      </c>
      <c r="F23" s="36" t="s">
        <v>1042</v>
      </c>
      <c r="G23" s="36" t="s">
        <v>1086</v>
      </c>
      <c r="H23" s="36" t="s">
        <v>1048</v>
      </c>
    </row>
    <row r="24" spans="1:8" ht="102" x14ac:dyDescent="0.2">
      <c r="A24" s="73" t="s">
        <v>6</v>
      </c>
      <c r="B24" s="39"/>
      <c r="C24" s="36" t="s">
        <v>1087</v>
      </c>
      <c r="D24" s="36" t="s">
        <v>1042</v>
      </c>
      <c r="E24" s="36" t="s">
        <v>1042</v>
      </c>
      <c r="F24" s="36" t="s">
        <v>1042</v>
      </c>
      <c r="G24" s="36" t="s">
        <v>1088</v>
      </c>
      <c r="H24" s="36" t="s">
        <v>1048</v>
      </c>
    </row>
    <row r="25" spans="1:8" ht="38.25" x14ac:dyDescent="0.2">
      <c r="A25" s="73" t="s">
        <v>7</v>
      </c>
      <c r="B25" s="39"/>
      <c r="C25" s="36" t="s">
        <v>1087</v>
      </c>
      <c r="D25" s="36" t="s">
        <v>1042</v>
      </c>
      <c r="E25" s="36" t="s">
        <v>1042</v>
      </c>
      <c r="F25" s="36" t="s">
        <v>1042</v>
      </c>
      <c r="G25" s="36" t="s">
        <v>1089</v>
      </c>
      <c r="H25" s="36" t="s">
        <v>1048</v>
      </c>
    </row>
    <row r="26" spans="1:8" ht="63.75" x14ac:dyDescent="0.2">
      <c r="A26" s="74" t="s">
        <v>580</v>
      </c>
      <c r="B26" s="39"/>
      <c r="C26" s="68" t="s">
        <v>1066</v>
      </c>
      <c r="D26" s="68" t="s">
        <v>580</v>
      </c>
      <c r="E26" s="68" t="s">
        <v>1042</v>
      </c>
      <c r="F26" s="36" t="s">
        <v>1090</v>
      </c>
      <c r="G26" s="66" t="s">
        <v>1091</v>
      </c>
      <c r="H26" s="36" t="s">
        <v>1057</v>
      </c>
    </row>
    <row r="27" spans="1:8" ht="191.25" x14ac:dyDescent="0.2">
      <c r="A27" s="75" t="s">
        <v>581</v>
      </c>
      <c r="B27" s="40"/>
      <c r="C27" s="36" t="s">
        <v>1087</v>
      </c>
      <c r="D27" s="36" t="s">
        <v>1042</v>
      </c>
      <c r="E27" s="36" t="s">
        <v>1042</v>
      </c>
      <c r="F27" s="36" t="s">
        <v>1092</v>
      </c>
      <c r="G27" s="76" t="s">
        <v>1093</v>
      </c>
      <c r="H27" s="36" t="s">
        <v>1057</v>
      </c>
    </row>
    <row r="28" spans="1:8" ht="63.75" x14ac:dyDescent="0.2">
      <c r="A28" s="77" t="s">
        <v>582</v>
      </c>
      <c r="B28" s="40"/>
      <c r="C28" s="68" t="s">
        <v>1049</v>
      </c>
      <c r="D28" s="78" t="s">
        <v>582</v>
      </c>
      <c r="E28" s="68" t="s">
        <v>1042</v>
      </c>
      <c r="F28" s="36" t="s">
        <v>1094</v>
      </c>
      <c r="G28" s="66" t="s">
        <v>1095</v>
      </c>
      <c r="H28" s="36" t="s">
        <v>1057</v>
      </c>
    </row>
    <row r="29" spans="1:8" ht="38.25" x14ac:dyDescent="0.2">
      <c r="A29" s="77" t="s">
        <v>583</v>
      </c>
      <c r="B29" s="41"/>
      <c r="C29" s="68" t="s">
        <v>1049</v>
      </c>
      <c r="D29" s="68" t="s">
        <v>583</v>
      </c>
      <c r="E29" s="68" t="s">
        <v>1042</v>
      </c>
      <c r="F29" s="36" t="s">
        <v>1096</v>
      </c>
      <c r="G29" s="36"/>
      <c r="H29" s="36" t="s">
        <v>1057</v>
      </c>
    </row>
    <row r="30" spans="1:8" ht="38.25" x14ac:dyDescent="0.2">
      <c r="A30" s="77" t="s">
        <v>1097</v>
      </c>
      <c r="B30" s="39"/>
      <c r="C30" s="68" t="s">
        <v>1049</v>
      </c>
      <c r="D30" s="68" t="s">
        <v>1097</v>
      </c>
      <c r="E30" s="68" t="s">
        <v>1042</v>
      </c>
      <c r="F30" s="36" t="s">
        <v>1098</v>
      </c>
      <c r="G30" s="36"/>
      <c r="H30" s="36" t="s">
        <v>1057</v>
      </c>
    </row>
    <row r="31" spans="1:8" ht="25.5" x14ac:dyDescent="0.2">
      <c r="A31" s="77" t="s">
        <v>585</v>
      </c>
      <c r="B31" s="39"/>
      <c r="C31" s="68" t="s">
        <v>1049</v>
      </c>
      <c r="D31" s="78" t="s">
        <v>585</v>
      </c>
      <c r="E31" s="68" t="s">
        <v>1042</v>
      </c>
      <c r="F31" s="36" t="s">
        <v>1099</v>
      </c>
      <c r="G31" s="36"/>
      <c r="H31" s="36" t="s">
        <v>1057</v>
      </c>
    </row>
    <row r="32" spans="1:8" ht="25.5" x14ac:dyDescent="0.2">
      <c r="A32" s="74" t="s">
        <v>566</v>
      </c>
      <c r="B32" s="39"/>
      <c r="C32" s="68" t="s">
        <v>1049</v>
      </c>
      <c r="D32" s="68" t="s">
        <v>566</v>
      </c>
      <c r="E32" s="68" t="s">
        <v>1042</v>
      </c>
      <c r="F32" s="36" t="s">
        <v>1100</v>
      </c>
      <c r="G32" s="36" t="s">
        <v>1101</v>
      </c>
      <c r="H32" s="66" t="s">
        <v>1044</v>
      </c>
    </row>
    <row r="33" spans="1:8" x14ac:dyDescent="0.2">
      <c r="A33" s="33"/>
      <c r="B33" s="33"/>
      <c r="C33" s="34"/>
      <c r="D33" s="34"/>
      <c r="E33" s="34"/>
      <c r="F33" s="34"/>
      <c r="G33" s="34"/>
      <c r="H33" s="34"/>
    </row>
    <row r="34" spans="1:8" x14ac:dyDescent="0.2">
      <c r="A34" s="33"/>
      <c r="B34" s="33"/>
      <c r="C34" s="34"/>
      <c r="D34" s="34"/>
      <c r="E34" s="34"/>
      <c r="F34" s="34"/>
      <c r="G34" s="34"/>
      <c r="H34" s="34"/>
    </row>
    <row r="35" spans="1:8" x14ac:dyDescent="0.2">
      <c r="A35" s="33"/>
      <c r="B35" s="33"/>
      <c r="C35" s="34"/>
      <c r="D35" s="34"/>
      <c r="E35" s="34"/>
      <c r="F35" s="34"/>
      <c r="G35" s="34"/>
      <c r="H35" s="34"/>
    </row>
    <row r="36" spans="1:8" x14ac:dyDescent="0.2">
      <c r="A36" s="33"/>
      <c r="B36" s="33"/>
      <c r="C36" s="34"/>
      <c r="D36" s="34"/>
      <c r="E36" s="34"/>
      <c r="F36" s="34"/>
      <c r="G36" s="34"/>
      <c r="H36" s="34"/>
    </row>
  </sheetData>
  <mergeCells count="6">
    <mergeCell ref="F13:F15"/>
    <mergeCell ref="A7:A11"/>
    <mergeCell ref="A13:A15"/>
    <mergeCell ref="C13:C15"/>
    <mergeCell ref="D13:D15"/>
    <mergeCell ref="E13:E1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34362-21E1-4D56-866C-5F334D52EA9E}">
  <dimension ref="A1:Z77"/>
  <sheetViews>
    <sheetView topLeftCell="C12" zoomScaleNormal="100" workbookViewId="0">
      <selection activeCell="A2" sqref="A2:Z3"/>
    </sheetView>
  </sheetViews>
  <sheetFormatPr baseColWidth="10" defaultColWidth="11.42578125" defaultRowHeight="12.75" x14ac:dyDescent="0.2"/>
  <cols>
    <col min="1" max="1" width="72.85546875" bestFit="1" customWidth="1"/>
    <col min="3" max="3" width="24.42578125" customWidth="1"/>
    <col min="5" max="5" width="29.5703125" customWidth="1"/>
    <col min="7" max="7" width="69.7109375" customWidth="1"/>
    <col min="8" max="8" width="39.42578125" customWidth="1"/>
    <col min="9" max="9" width="46.85546875" customWidth="1"/>
    <col min="10" max="10" width="36.7109375" customWidth="1"/>
    <col min="11" max="11" width="68.140625" customWidth="1"/>
    <col min="12" max="12" width="38.28515625" customWidth="1"/>
    <col min="14" max="14" width="46" customWidth="1"/>
    <col min="15" max="15" width="30.85546875" customWidth="1"/>
    <col min="26" max="26" width="21.42578125" customWidth="1"/>
  </cols>
  <sheetData>
    <row r="1" spans="1:26" x14ac:dyDescent="0.2">
      <c r="S1" s="42"/>
    </row>
    <row r="2" spans="1:26" x14ac:dyDescent="0.2">
      <c r="S2" s="42"/>
    </row>
    <row r="3" spans="1:26" x14ac:dyDescent="0.2">
      <c r="S3" s="12" t="s">
        <v>509</v>
      </c>
    </row>
    <row r="4" spans="1:26" x14ac:dyDescent="0.2">
      <c r="S4" s="12" t="s">
        <v>107</v>
      </c>
    </row>
    <row r="5" spans="1:26" x14ac:dyDescent="0.2">
      <c r="A5" s="28" t="s">
        <v>1102</v>
      </c>
      <c r="C5" s="28" t="s">
        <v>1103</v>
      </c>
      <c r="E5" s="28" t="s">
        <v>1104</v>
      </c>
      <c r="G5" s="147" t="s">
        <v>6</v>
      </c>
      <c r="H5" s="147"/>
      <c r="I5" s="147"/>
      <c r="J5" s="1" t="s">
        <v>1105</v>
      </c>
      <c r="K5" s="1" t="s">
        <v>1106</v>
      </c>
      <c r="L5" s="1"/>
      <c r="N5" s="1" t="s">
        <v>1107</v>
      </c>
      <c r="O5" s="1"/>
      <c r="S5" s="12" t="s">
        <v>450</v>
      </c>
      <c r="Z5" s="1" t="s">
        <v>1108</v>
      </c>
    </row>
    <row r="6" spans="1:26" ht="153" x14ac:dyDescent="0.2">
      <c r="A6" s="27" t="s">
        <v>1109</v>
      </c>
      <c r="C6" s="27" t="s">
        <v>1110</v>
      </c>
      <c r="E6" s="27" t="s">
        <v>1110</v>
      </c>
      <c r="G6" s="24" t="s">
        <v>1111</v>
      </c>
      <c r="H6" s="24" t="s">
        <v>1112</v>
      </c>
      <c r="I6" s="1" t="s">
        <v>1106</v>
      </c>
      <c r="K6" s="24" t="s">
        <v>1113</v>
      </c>
      <c r="L6" s="24" t="s">
        <v>1114</v>
      </c>
      <c r="N6" s="24" t="s">
        <v>1115</v>
      </c>
      <c r="O6" s="24" t="s">
        <v>1116</v>
      </c>
      <c r="S6" s="12" t="s">
        <v>8</v>
      </c>
      <c r="Z6" s="1" t="s">
        <v>1117</v>
      </c>
    </row>
    <row r="7" spans="1:26" ht="102" x14ac:dyDescent="0.2">
      <c r="A7" s="27" t="s">
        <v>1118</v>
      </c>
      <c r="C7" s="27" t="s">
        <v>1119</v>
      </c>
      <c r="E7" s="27" t="s">
        <v>1119</v>
      </c>
      <c r="G7" s="24" t="s">
        <v>1120</v>
      </c>
      <c r="H7" s="24" t="s">
        <v>1121</v>
      </c>
      <c r="I7" s="1" t="s">
        <v>1107</v>
      </c>
      <c r="K7" s="24" t="s">
        <v>1122</v>
      </c>
      <c r="L7" s="24" t="s">
        <v>1123</v>
      </c>
      <c r="S7" s="12" t="s">
        <v>376</v>
      </c>
      <c r="Z7" s="1" t="s">
        <v>1124</v>
      </c>
    </row>
    <row r="8" spans="1:26" ht="127.5" x14ac:dyDescent="0.2">
      <c r="A8" s="27" t="s">
        <v>1125</v>
      </c>
      <c r="C8" s="27" t="s">
        <v>1126</v>
      </c>
      <c r="E8" s="27" t="s">
        <v>1126</v>
      </c>
      <c r="G8" s="24" t="s">
        <v>1127</v>
      </c>
      <c r="H8" s="24" t="s">
        <v>1128</v>
      </c>
      <c r="I8" s="1" t="s">
        <v>1128</v>
      </c>
      <c r="K8" s="32" t="s">
        <v>1115</v>
      </c>
      <c r="L8" s="24" t="s">
        <v>1116</v>
      </c>
      <c r="S8" s="12" t="s">
        <v>391</v>
      </c>
      <c r="Z8" s="1" t="s">
        <v>1129</v>
      </c>
    </row>
    <row r="9" spans="1:26" x14ac:dyDescent="0.2">
      <c r="S9" s="12" t="s">
        <v>536</v>
      </c>
      <c r="Z9" s="1" t="s">
        <v>1130</v>
      </c>
    </row>
    <row r="10" spans="1:26" x14ac:dyDescent="0.2">
      <c r="S10" s="12" t="s">
        <v>175</v>
      </c>
      <c r="Z10" s="1" t="s">
        <v>1131</v>
      </c>
    </row>
    <row r="11" spans="1:26" ht="51" x14ac:dyDescent="0.2">
      <c r="A11" s="23" t="s">
        <v>1132</v>
      </c>
      <c r="C11" t="s">
        <v>1133</v>
      </c>
      <c r="G11" t="s">
        <v>1134</v>
      </c>
      <c r="H11" t="s">
        <v>2</v>
      </c>
      <c r="S11" s="12" t="s">
        <v>135</v>
      </c>
      <c r="Z11" s="1" t="s">
        <v>1135</v>
      </c>
    </row>
    <row r="12" spans="1:26" ht="16.5" x14ac:dyDescent="0.3">
      <c r="C12" s="1" t="s">
        <v>1136</v>
      </c>
      <c r="G12" s="44" t="s">
        <v>1137</v>
      </c>
      <c r="H12">
        <v>1991</v>
      </c>
      <c r="S12" s="12" t="s">
        <v>120</v>
      </c>
      <c r="Z12" s="1" t="s">
        <v>1138</v>
      </c>
    </row>
    <row r="13" spans="1:26" ht="16.5" x14ac:dyDescent="0.3">
      <c r="C13" s="1" t="s">
        <v>1139</v>
      </c>
      <c r="G13" s="44" t="s">
        <v>1140</v>
      </c>
      <c r="H13">
        <v>1992</v>
      </c>
      <c r="S13" s="12" t="s">
        <v>130</v>
      </c>
      <c r="Z13" s="1" t="s">
        <v>1141</v>
      </c>
    </row>
    <row r="14" spans="1:26" ht="16.5" x14ac:dyDescent="0.3">
      <c r="C14" s="1" t="s">
        <v>1142</v>
      </c>
      <c r="G14" s="45" t="s">
        <v>1143</v>
      </c>
      <c r="H14">
        <v>1993</v>
      </c>
      <c r="S14" s="12" t="s">
        <v>503</v>
      </c>
    </row>
    <row r="15" spans="1:26" ht="16.5" x14ac:dyDescent="0.3">
      <c r="C15" s="1" t="s">
        <v>1144</v>
      </c>
      <c r="G15" s="44" t="s">
        <v>1145</v>
      </c>
      <c r="H15">
        <v>1994</v>
      </c>
      <c r="S15" s="12" t="s">
        <v>464</v>
      </c>
    </row>
    <row r="16" spans="1:26" ht="16.5" x14ac:dyDescent="0.3">
      <c r="C16" s="1" t="s">
        <v>1172</v>
      </c>
      <c r="G16" s="44" t="s">
        <v>1147</v>
      </c>
      <c r="H16">
        <v>1995</v>
      </c>
      <c r="S16" s="12" t="s">
        <v>540</v>
      </c>
    </row>
    <row r="17" spans="1:19" ht="16.5" x14ac:dyDescent="0.3">
      <c r="C17" s="1" t="s">
        <v>1173</v>
      </c>
      <c r="G17" s="44" t="s">
        <v>1148</v>
      </c>
      <c r="H17">
        <v>1996</v>
      </c>
      <c r="S17" s="12" t="s">
        <v>242</v>
      </c>
    </row>
    <row r="18" spans="1:19" x14ac:dyDescent="0.2">
      <c r="H18">
        <v>1997</v>
      </c>
      <c r="S18" s="12" t="s">
        <v>290</v>
      </c>
    </row>
    <row r="19" spans="1:19" x14ac:dyDescent="0.2">
      <c r="H19">
        <v>1998</v>
      </c>
      <c r="S19" s="12" t="s">
        <v>161</v>
      </c>
    </row>
    <row r="20" spans="1:19" x14ac:dyDescent="0.2">
      <c r="A20" s="12" t="s">
        <v>509</v>
      </c>
      <c r="H20">
        <v>1999</v>
      </c>
      <c r="S20" s="12" t="s">
        <v>158</v>
      </c>
    </row>
    <row r="21" spans="1:19" x14ac:dyDescent="0.2">
      <c r="A21" s="12" t="s">
        <v>107</v>
      </c>
      <c r="H21">
        <v>2000</v>
      </c>
      <c r="S21" s="12" t="s">
        <v>429</v>
      </c>
    </row>
    <row r="22" spans="1:19" x14ac:dyDescent="0.2">
      <c r="A22" s="12" t="s">
        <v>450</v>
      </c>
      <c r="H22">
        <v>2001</v>
      </c>
      <c r="S22" s="12" t="s">
        <v>425</v>
      </c>
    </row>
    <row r="23" spans="1:19" x14ac:dyDescent="0.2">
      <c r="A23" s="12" t="s">
        <v>8</v>
      </c>
      <c r="H23">
        <v>2002</v>
      </c>
      <c r="S23" s="12" t="s">
        <v>532</v>
      </c>
    </row>
    <row r="24" spans="1:19" x14ac:dyDescent="0.2">
      <c r="A24" s="12" t="s">
        <v>376</v>
      </c>
      <c r="H24">
        <v>2003</v>
      </c>
      <c r="S24" s="12" t="s">
        <v>97</v>
      </c>
    </row>
    <row r="25" spans="1:19" x14ac:dyDescent="0.2">
      <c r="A25" s="12" t="s">
        <v>391</v>
      </c>
      <c r="H25">
        <v>2004</v>
      </c>
      <c r="S25" s="12" t="s">
        <v>35</v>
      </c>
    </row>
    <row r="26" spans="1:19" x14ac:dyDescent="0.2">
      <c r="A26" s="12" t="s">
        <v>536</v>
      </c>
      <c r="H26">
        <v>2005</v>
      </c>
      <c r="S26" s="12" t="s">
        <v>232</v>
      </c>
    </row>
    <row r="27" spans="1:19" x14ac:dyDescent="0.2">
      <c r="A27" s="12" t="s">
        <v>175</v>
      </c>
      <c r="H27">
        <v>2006</v>
      </c>
      <c r="S27" s="12" t="s">
        <v>262</v>
      </c>
    </row>
    <row r="28" spans="1:19" x14ac:dyDescent="0.2">
      <c r="A28" s="12" t="s">
        <v>135</v>
      </c>
      <c r="H28">
        <v>2007</v>
      </c>
      <c r="S28" s="12" t="s">
        <v>288</v>
      </c>
    </row>
    <row r="29" spans="1:19" x14ac:dyDescent="0.2">
      <c r="A29" s="12" t="s">
        <v>120</v>
      </c>
      <c r="H29">
        <v>2008</v>
      </c>
      <c r="S29" s="12" t="s">
        <v>1149</v>
      </c>
    </row>
    <row r="30" spans="1:19" x14ac:dyDescent="0.2">
      <c r="A30" s="12" t="s">
        <v>130</v>
      </c>
      <c r="H30">
        <v>2009</v>
      </c>
      <c r="S30" s="12" t="s">
        <v>538</v>
      </c>
    </row>
    <row r="31" spans="1:19" x14ac:dyDescent="0.2">
      <c r="A31" s="12" t="s">
        <v>503</v>
      </c>
      <c r="H31">
        <v>2010</v>
      </c>
      <c r="S31" s="12" t="s">
        <v>202</v>
      </c>
    </row>
    <row r="32" spans="1:19" x14ac:dyDescent="0.2">
      <c r="A32" s="12" t="s">
        <v>464</v>
      </c>
      <c r="H32">
        <v>2011</v>
      </c>
      <c r="S32" s="12" t="s">
        <v>546</v>
      </c>
    </row>
    <row r="33" spans="1:19" x14ac:dyDescent="0.2">
      <c r="A33" s="12" t="s">
        <v>540</v>
      </c>
      <c r="H33">
        <v>2012</v>
      </c>
      <c r="S33" s="12" t="s">
        <v>312</v>
      </c>
    </row>
    <row r="34" spans="1:19" x14ac:dyDescent="0.2">
      <c r="A34" s="12" t="s">
        <v>242</v>
      </c>
      <c r="H34">
        <v>2013</v>
      </c>
      <c r="S34" s="12" t="s">
        <v>192</v>
      </c>
    </row>
    <row r="35" spans="1:19" x14ac:dyDescent="0.2">
      <c r="A35" s="12" t="s">
        <v>290</v>
      </c>
      <c r="H35">
        <v>2014</v>
      </c>
      <c r="S35" s="12" t="s">
        <v>404</v>
      </c>
    </row>
    <row r="36" spans="1:19" x14ac:dyDescent="0.2">
      <c r="A36" s="12" t="s">
        <v>161</v>
      </c>
      <c r="H36">
        <v>2015</v>
      </c>
      <c r="S36" s="12" t="s">
        <v>490</v>
      </c>
    </row>
    <row r="37" spans="1:19" x14ac:dyDescent="0.2">
      <c r="A37" s="12" t="s">
        <v>158</v>
      </c>
      <c r="H37">
        <v>2016</v>
      </c>
      <c r="S37" s="12" t="s">
        <v>524</v>
      </c>
    </row>
    <row r="38" spans="1:19" x14ac:dyDescent="0.2">
      <c r="A38" s="12" t="s">
        <v>429</v>
      </c>
      <c r="H38">
        <v>2017</v>
      </c>
      <c r="S38" s="12" t="s">
        <v>165</v>
      </c>
    </row>
    <row r="39" spans="1:19" x14ac:dyDescent="0.2">
      <c r="A39" s="12" t="s">
        <v>425</v>
      </c>
      <c r="H39">
        <v>2018</v>
      </c>
      <c r="S39" s="12" t="s">
        <v>169</v>
      </c>
    </row>
    <row r="40" spans="1:19" x14ac:dyDescent="0.2">
      <c r="A40" s="12" t="s">
        <v>532</v>
      </c>
      <c r="H40">
        <v>2019</v>
      </c>
      <c r="S40" s="12" t="s">
        <v>480</v>
      </c>
    </row>
    <row r="41" spans="1:19" x14ac:dyDescent="0.2">
      <c r="A41" s="12" t="s">
        <v>97</v>
      </c>
      <c r="H41">
        <v>2020</v>
      </c>
      <c r="S41" s="12" t="s">
        <v>497</v>
      </c>
    </row>
    <row r="42" spans="1:19" x14ac:dyDescent="0.2">
      <c r="A42" s="12" t="s">
        <v>35</v>
      </c>
      <c r="H42">
        <v>2021</v>
      </c>
      <c r="S42" s="12" t="s">
        <v>495</v>
      </c>
    </row>
    <row r="43" spans="1:19" x14ac:dyDescent="0.2">
      <c r="A43" s="12" t="s">
        <v>232</v>
      </c>
      <c r="H43">
        <v>2022</v>
      </c>
      <c r="S43" s="12" t="s">
        <v>498</v>
      </c>
    </row>
    <row r="44" spans="1:19" x14ac:dyDescent="0.2">
      <c r="A44" s="12" t="s">
        <v>262</v>
      </c>
      <c r="H44">
        <v>2023</v>
      </c>
      <c r="S44" s="12" t="s">
        <v>501</v>
      </c>
    </row>
    <row r="45" spans="1:19" x14ac:dyDescent="0.2">
      <c r="A45" s="12" t="s">
        <v>288</v>
      </c>
      <c r="H45">
        <v>2024</v>
      </c>
      <c r="S45" s="12" t="s">
        <v>502</v>
      </c>
    </row>
    <row r="46" spans="1:19" x14ac:dyDescent="0.2">
      <c r="A46" s="12" t="s">
        <v>538</v>
      </c>
      <c r="H46">
        <v>2025</v>
      </c>
      <c r="S46" s="12" t="s">
        <v>499</v>
      </c>
    </row>
    <row r="47" spans="1:19" x14ac:dyDescent="0.2">
      <c r="A47" s="12" t="s">
        <v>202</v>
      </c>
      <c r="S47" s="12" t="s">
        <v>531</v>
      </c>
    </row>
    <row r="48" spans="1:19" x14ac:dyDescent="0.2">
      <c r="A48" s="12" t="s">
        <v>546</v>
      </c>
      <c r="S48" s="12" t="s">
        <v>147</v>
      </c>
    </row>
    <row r="49" spans="1:19" x14ac:dyDescent="0.2">
      <c r="A49" s="12" t="s">
        <v>312</v>
      </c>
      <c r="S49" s="12" t="s">
        <v>143</v>
      </c>
    </row>
    <row r="50" spans="1:19" x14ac:dyDescent="0.2">
      <c r="A50" s="12" t="s">
        <v>192</v>
      </c>
      <c r="S50" s="12" t="s">
        <v>171</v>
      </c>
    </row>
    <row r="51" spans="1:19" x14ac:dyDescent="0.2">
      <c r="A51" s="12" t="s">
        <v>404</v>
      </c>
      <c r="S51" s="12" t="s">
        <v>167</v>
      </c>
    </row>
    <row r="52" spans="1:19" x14ac:dyDescent="0.2">
      <c r="A52" s="12" t="s">
        <v>490</v>
      </c>
      <c r="S52" s="12" t="s">
        <v>484</v>
      </c>
    </row>
    <row r="53" spans="1:19" x14ac:dyDescent="0.2">
      <c r="A53" s="12" t="s">
        <v>524</v>
      </c>
      <c r="S53" s="12" t="s">
        <v>400</v>
      </c>
    </row>
    <row r="54" spans="1:19" x14ac:dyDescent="0.2">
      <c r="A54" s="12" t="s">
        <v>165</v>
      </c>
      <c r="S54" s="12" t="s">
        <v>446</v>
      </c>
    </row>
    <row r="55" spans="1:19" x14ac:dyDescent="0.2">
      <c r="A55" s="12" t="s">
        <v>169</v>
      </c>
      <c r="S55" s="12" t="s">
        <v>459</v>
      </c>
    </row>
    <row r="56" spans="1:19" x14ac:dyDescent="0.2">
      <c r="A56" s="12" t="s">
        <v>480</v>
      </c>
      <c r="S56" s="12" t="s">
        <v>408</v>
      </c>
    </row>
    <row r="57" spans="1:19" x14ac:dyDescent="0.2">
      <c r="A57" s="12" t="s">
        <v>497</v>
      </c>
      <c r="S57" s="12" t="s">
        <v>526</v>
      </c>
    </row>
    <row r="58" spans="1:19" x14ac:dyDescent="0.2">
      <c r="A58" s="12" t="s">
        <v>495</v>
      </c>
      <c r="S58" s="12" t="s">
        <v>86</v>
      </c>
    </row>
    <row r="59" spans="1:19" x14ac:dyDescent="0.2">
      <c r="A59" s="12" t="s">
        <v>498</v>
      </c>
      <c r="S59" s="12" t="s">
        <v>96</v>
      </c>
    </row>
    <row r="60" spans="1:19" x14ac:dyDescent="0.2">
      <c r="A60" s="12" t="s">
        <v>501</v>
      </c>
      <c r="S60" s="12" t="s">
        <v>359</v>
      </c>
    </row>
    <row r="61" spans="1:19" x14ac:dyDescent="0.2">
      <c r="A61" s="12" t="s">
        <v>502</v>
      </c>
    </row>
    <row r="62" spans="1:19" x14ac:dyDescent="0.2">
      <c r="A62" s="12" t="s">
        <v>500</v>
      </c>
    </row>
    <row r="63" spans="1:19" x14ac:dyDescent="0.2">
      <c r="A63" s="12" t="s">
        <v>499</v>
      </c>
    </row>
    <row r="64" spans="1:19" x14ac:dyDescent="0.2">
      <c r="A64" s="12" t="s">
        <v>531</v>
      </c>
    </row>
    <row r="65" spans="1:1" x14ac:dyDescent="0.2">
      <c r="A65" s="12" t="s">
        <v>147</v>
      </c>
    </row>
    <row r="66" spans="1:1" x14ac:dyDescent="0.2">
      <c r="A66" s="12" t="s">
        <v>143</v>
      </c>
    </row>
    <row r="67" spans="1:1" x14ac:dyDescent="0.2">
      <c r="A67" s="12" t="s">
        <v>171</v>
      </c>
    </row>
    <row r="68" spans="1:1" x14ac:dyDescent="0.2">
      <c r="A68" s="12" t="s">
        <v>167</v>
      </c>
    </row>
    <row r="69" spans="1:1" x14ac:dyDescent="0.2">
      <c r="A69" s="12" t="s">
        <v>484</v>
      </c>
    </row>
    <row r="70" spans="1:1" x14ac:dyDescent="0.2">
      <c r="A70" s="12" t="s">
        <v>400</v>
      </c>
    </row>
    <row r="71" spans="1:1" x14ac:dyDescent="0.2">
      <c r="A71" s="12" t="s">
        <v>446</v>
      </c>
    </row>
    <row r="72" spans="1:1" x14ac:dyDescent="0.2">
      <c r="A72" s="12" t="s">
        <v>459</v>
      </c>
    </row>
    <row r="73" spans="1:1" x14ac:dyDescent="0.2">
      <c r="A73" s="12" t="s">
        <v>408</v>
      </c>
    </row>
    <row r="74" spans="1:1" x14ac:dyDescent="0.2">
      <c r="A74" s="12" t="s">
        <v>526</v>
      </c>
    </row>
    <row r="75" spans="1:1" x14ac:dyDescent="0.2">
      <c r="A75" s="12" t="s">
        <v>86</v>
      </c>
    </row>
    <row r="76" spans="1:1" x14ac:dyDescent="0.2">
      <c r="A76" s="12" t="s">
        <v>96</v>
      </c>
    </row>
    <row r="77" spans="1:1" x14ac:dyDescent="0.2">
      <c r="A77" s="12" t="s">
        <v>359</v>
      </c>
    </row>
  </sheetData>
  <mergeCells count="1">
    <mergeCell ref="G5:I5"/>
  </mergeCells>
  <pageMargins left="0.7" right="0.7" top="0.75" bottom="0.75" header="0.3" footer="0.3"/>
  <pageSetup paperSize="9" orientation="portrait" r:id="rId1"/>
  <legacy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405D2FE84E35644BA94799DAE878390" ma:contentTypeVersion="17" ma:contentTypeDescription="Crear nuevo documento." ma:contentTypeScope="" ma:versionID="33e4038b1d70697f6878feaea4eccaca">
  <xsd:schema xmlns:xsd="http://www.w3.org/2001/XMLSchema" xmlns:xs="http://www.w3.org/2001/XMLSchema" xmlns:p="http://schemas.microsoft.com/office/2006/metadata/properties" xmlns:ns1="http://schemas.microsoft.com/sharepoint/v3" xmlns:ns2="0b3fafc3-348c-4fba-bddf-261a2538cd94" xmlns:ns3="cc355e4e-a2c6-44b6-abf6-996894323945" xmlns:ns4="ef35ff93-1320-424c-9a32-9f1a6aacd8f6" targetNamespace="http://schemas.microsoft.com/office/2006/metadata/properties" ma:root="true" ma:fieldsID="3ad6f29f721318e4000865c42ff8e8b9" ns1:_="" ns2:_="" ns3:_="" ns4:_="">
    <xsd:import namespace="http://schemas.microsoft.com/sharepoint/v3"/>
    <xsd:import namespace="0b3fafc3-348c-4fba-bddf-261a2538cd94"/>
    <xsd:import namespace="cc355e4e-a2c6-44b6-abf6-996894323945"/>
    <xsd:import namespace="ef35ff93-1320-424c-9a32-9f1a6aacd8f6"/>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4:SharedWithUsers" minOccurs="0"/>
                <xsd:element ref="ns4:SharedWithDetails"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b3fafc3-348c-4fba-bddf-261a2538cd9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64e9f8eb-265a-4c85-b8ab-c99e1db0401a"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355e4e-a2c6-44b6-abf6-99689432394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fd57cd3-332a-4ba5-9d4d-ba98d6c4e759}" ma:internalName="TaxCatchAll" ma:showField="CatchAllData" ma:web="cc355e4e-a2c6-44b6-abf6-99689432394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f35ff93-1320-424c-9a32-9f1a6aacd8f6"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3fafc3-348c-4fba-bddf-261a2538cd94">
      <Terms xmlns="http://schemas.microsoft.com/office/infopath/2007/PartnerControls"/>
    </lcf76f155ced4ddcb4097134ff3c332f>
    <TaxCatchAll xmlns="cc355e4e-a2c6-44b6-abf6-996894323945"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7D54C3B-52D5-436F-A264-9797D1C6EE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3fafc3-348c-4fba-bddf-261a2538cd94"/>
    <ds:schemaRef ds:uri="cc355e4e-a2c6-44b6-abf6-996894323945"/>
    <ds:schemaRef ds:uri="ef35ff93-1320-424c-9a32-9f1a6aacd8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63C92A-22F1-4CCC-A5D0-7F719D1476E3}">
  <ds:schemaRefs>
    <ds:schemaRef ds:uri="http://schemas.microsoft.com/sharepoint/v3/contenttype/forms"/>
  </ds:schemaRefs>
</ds:datastoreItem>
</file>

<file path=customXml/itemProps3.xml><?xml version="1.0" encoding="utf-8"?>
<ds:datastoreItem xmlns:ds="http://schemas.openxmlformats.org/officeDocument/2006/customXml" ds:itemID="{89FBFD8A-9042-4B9C-A08D-E69C5523261E}">
  <ds:schemaRefs>
    <ds:schemaRef ds:uri="http://schemas.microsoft.com/office/2006/metadata/properties"/>
    <ds:schemaRef ds:uri="http://schemas.microsoft.com/office/infopath/2007/PartnerControls"/>
    <ds:schemaRef ds:uri="0b3fafc3-348c-4fba-bddf-261a2538cd94"/>
    <ds:schemaRef ds:uri="cc355e4e-a2c6-44b6-abf6-996894323945"/>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Matriz Final</vt:lpstr>
      <vt:lpstr>Inventario Campos</vt:lpstr>
      <vt:lpstr>BD</vt:lpstr>
      <vt:lpstr>Confidencialidad</vt:lpstr>
      <vt:lpstr>Disponibilidad</vt:lpstr>
      <vt:lpstr>Integridad</vt:lpstr>
      <vt:lpstr>Tipo_de_info_contenida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Capeno</dc:creator>
  <cp:keywords/>
  <dc:description/>
  <cp:lastModifiedBy>Michael Emilio Bello Cruz</cp:lastModifiedBy>
  <cp:revision/>
  <dcterms:created xsi:type="dcterms:W3CDTF">2006-08-07T21:53:45Z</dcterms:created>
  <dcterms:modified xsi:type="dcterms:W3CDTF">2025-12-29T19:15:29Z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0x0101008405D2FE84E35644BA94799DAE878390</vt:lpwstr>
  </property>
  <property fmtid="{D5CDD505-2E9C-101B-9397-08002B2CF9AE}" pid="3" name="MediaServiceImageTags">
    <vt:lpwstr/>
  </property>
</Properties>
</file>